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oard of Trustees\2021-2022 Board Meetings\March 14, 2022\"/>
    </mc:Choice>
  </mc:AlternateContent>
  <bookViews>
    <workbookView xWindow="0" yWindow="0" windowWidth="25200" windowHeight="10380"/>
  </bookViews>
  <sheets>
    <sheet name="Sheet2" sheetId="2" r:id="rId1"/>
    <sheet name="Sheet3" sheetId="3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2" l="1"/>
  <c r="M70" i="3"/>
  <c r="K70" i="3"/>
  <c r="I70" i="3"/>
  <c r="G70" i="3"/>
  <c r="M67" i="3"/>
  <c r="M47" i="3"/>
  <c r="K47" i="3"/>
  <c r="I47" i="3"/>
  <c r="G47" i="3"/>
  <c r="E47" i="3"/>
  <c r="E70" i="3" s="1"/>
  <c r="C47" i="3"/>
  <c r="C70" i="3" s="1"/>
  <c r="M37" i="3"/>
  <c r="K37" i="3"/>
  <c r="I37" i="3"/>
  <c r="G37" i="3"/>
  <c r="E37" i="3"/>
  <c r="G34" i="3"/>
  <c r="E34" i="3"/>
  <c r="C34" i="3"/>
  <c r="G24" i="3"/>
  <c r="E24" i="3"/>
  <c r="C24" i="3"/>
  <c r="Q14" i="3"/>
  <c r="Q37" i="3" s="1"/>
  <c r="O14" i="3"/>
  <c r="O37" i="3" s="1"/>
  <c r="M14" i="3"/>
  <c r="K14" i="3"/>
  <c r="I14" i="3"/>
  <c r="G14" i="3"/>
  <c r="E14" i="3"/>
  <c r="C14" i="3"/>
  <c r="C37" i="3" s="1"/>
  <c r="B5" i="3"/>
  <c r="B4" i="3"/>
  <c r="AL56" i="2"/>
  <c r="S56" i="2"/>
  <c r="Q56" i="2"/>
  <c r="O56" i="2"/>
  <c r="AJ56" i="2" s="1"/>
  <c r="K56" i="2"/>
  <c r="M56" i="2" s="1"/>
  <c r="I56" i="2"/>
  <c r="G56" i="2"/>
  <c r="E56" i="2"/>
  <c r="C56" i="2"/>
  <c r="AL54" i="2"/>
  <c r="AJ54" i="2"/>
  <c r="S54" i="2"/>
  <c r="M54" i="2"/>
  <c r="G54" i="2"/>
  <c r="AL53" i="2"/>
  <c r="AJ53" i="2"/>
  <c r="S53" i="2"/>
  <c r="M53" i="2"/>
  <c r="G53" i="2"/>
  <c r="AL52" i="2"/>
  <c r="AJ52" i="2"/>
  <c r="S52" i="2"/>
  <c r="M52" i="2"/>
  <c r="G52" i="2"/>
  <c r="AL51" i="2"/>
  <c r="AJ51" i="2"/>
  <c r="S51" i="2"/>
  <c r="M51" i="2"/>
  <c r="G51" i="2"/>
  <c r="AL50" i="2"/>
  <c r="AJ50" i="2"/>
  <c r="S50" i="2"/>
  <c r="M50" i="2"/>
  <c r="G50" i="2"/>
  <c r="AL49" i="2"/>
  <c r="AJ49" i="2"/>
  <c r="S49" i="2"/>
  <c r="M49" i="2"/>
  <c r="G49" i="2"/>
  <c r="AL48" i="2"/>
  <c r="AJ48" i="2"/>
  <c r="S48" i="2"/>
  <c r="M48" i="2"/>
  <c r="G48" i="2"/>
  <c r="AK45" i="2"/>
  <c r="AR44" i="2"/>
  <c r="AM44" i="2"/>
  <c r="AL44" i="2"/>
  <c r="O44" i="2"/>
  <c r="AN44" i="2" s="1"/>
  <c r="AO44" i="2" s="1"/>
  <c r="I44" i="2"/>
  <c r="M44" i="2" s="1"/>
  <c r="C44" i="2"/>
  <c r="G44" i="2" s="1"/>
  <c r="S42" i="2"/>
  <c r="M42" i="2"/>
  <c r="G42" i="2"/>
  <c r="S41" i="2"/>
  <c r="M41" i="2"/>
  <c r="G41" i="2"/>
  <c r="S40" i="2"/>
  <c r="M40" i="2"/>
  <c r="G40" i="2"/>
  <c r="S39" i="2"/>
  <c r="M39" i="2"/>
  <c r="G39" i="2"/>
  <c r="S38" i="2"/>
  <c r="M38" i="2"/>
  <c r="G38" i="2"/>
  <c r="AD35" i="2"/>
  <c r="I30" i="2"/>
  <c r="E30" i="2"/>
  <c r="Q27" i="2"/>
  <c r="S27" i="2" s="1"/>
  <c r="O27" i="2"/>
  <c r="K27" i="2"/>
  <c r="K30" i="2" s="1"/>
  <c r="I27" i="2"/>
  <c r="E27" i="2"/>
  <c r="AF25" i="2"/>
  <c r="AD25" i="2"/>
  <c r="U25" i="2"/>
  <c r="S25" i="2"/>
  <c r="M25" i="2"/>
  <c r="G25" i="2"/>
  <c r="AF24" i="2"/>
  <c r="AD24" i="2"/>
  <c r="U24" i="2"/>
  <c r="S24" i="2"/>
  <c r="M24" i="2"/>
  <c r="G24" i="2"/>
  <c r="AF23" i="2"/>
  <c r="AD23" i="2"/>
  <c r="U23" i="2"/>
  <c r="S23" i="2"/>
  <c r="M23" i="2"/>
  <c r="G23" i="2"/>
  <c r="AF22" i="2"/>
  <c r="AD22" i="2"/>
  <c r="U22" i="2"/>
  <c r="S22" i="2"/>
  <c r="M22" i="2"/>
  <c r="G22" i="2"/>
  <c r="AF21" i="2"/>
  <c r="AD21" i="2"/>
  <c r="U21" i="2"/>
  <c r="U27" i="2" s="1"/>
  <c r="S21" i="2"/>
  <c r="M21" i="2"/>
  <c r="G21" i="2"/>
  <c r="C21" i="2"/>
  <c r="C27" i="2" s="1"/>
  <c r="G27" i="2" s="1"/>
  <c r="Q17" i="2"/>
  <c r="Q30" i="2" s="1"/>
  <c r="AF30" i="2" s="1"/>
  <c r="O17" i="2"/>
  <c r="O30" i="2" s="1"/>
  <c r="M17" i="2"/>
  <c r="K17" i="2"/>
  <c r="I17" i="2"/>
  <c r="E17" i="2"/>
  <c r="G17" i="2" s="1"/>
  <c r="C17" i="2"/>
  <c r="AF15" i="2"/>
  <c r="AD15" i="2"/>
  <c r="U15" i="2"/>
  <c r="S15" i="2"/>
  <c r="M15" i="2"/>
  <c r="G15" i="2"/>
  <c r="AF14" i="2"/>
  <c r="AD14" i="2"/>
  <c r="U14" i="2"/>
  <c r="S14" i="2"/>
  <c r="M14" i="2"/>
  <c r="G14" i="2"/>
  <c r="AF13" i="2"/>
  <c r="AD13" i="2"/>
  <c r="U13" i="2"/>
  <c r="S13" i="2"/>
  <c r="M13" i="2"/>
  <c r="G13" i="2"/>
  <c r="AF12" i="2"/>
  <c r="AD12" i="2"/>
  <c r="U12" i="2"/>
  <c r="S12" i="2"/>
  <c r="M12" i="2"/>
  <c r="G12" i="2"/>
  <c r="AF11" i="2"/>
  <c r="AD11" i="2"/>
  <c r="U11" i="2"/>
  <c r="U17" i="2" s="1"/>
  <c r="S11" i="2"/>
  <c r="M11" i="2"/>
  <c r="G11" i="2"/>
  <c r="C30" i="2" l="1"/>
  <c r="M27" i="2"/>
  <c r="AD17" i="2"/>
  <c r="S44" i="2"/>
  <c r="S17" i="2"/>
  <c r="AF17" i="2"/>
  <c r="AJ44" i="2"/>
</calcChain>
</file>

<file path=xl/sharedStrings.xml><?xml version="1.0" encoding="utf-8"?>
<sst xmlns="http://schemas.openxmlformats.org/spreadsheetml/2006/main" count="209" uniqueCount="78">
  <si>
    <t>Indian Hills Community College</t>
  </si>
  <si>
    <t>Funds 1 and 2*</t>
  </si>
  <si>
    <t>Period 8 (67%)</t>
  </si>
  <si>
    <t>FY2020</t>
  </si>
  <si>
    <t>FY2021</t>
  </si>
  <si>
    <t>FY2022</t>
  </si>
  <si>
    <t>FUND 1</t>
  </si>
  <si>
    <t>Revenue</t>
  </si>
  <si>
    <t>Full Year
Actual</t>
  </si>
  <si>
    <t>Year-to-Date
Actual</t>
  </si>
  <si>
    <t>% of
Full Year</t>
  </si>
  <si>
    <t>Full Year
Budget</t>
  </si>
  <si>
    <t>YTD
Change</t>
  </si>
  <si>
    <t>Tuition &amp; Fees</t>
  </si>
  <si>
    <t xml:space="preserve"> </t>
  </si>
  <si>
    <t>Local Support</t>
  </si>
  <si>
    <t>State Support</t>
  </si>
  <si>
    <t>Federal Support</t>
  </si>
  <si>
    <t>Other Income</t>
  </si>
  <si>
    <t>Total Revenue</t>
  </si>
  <si>
    <t>Expenditures</t>
  </si>
  <si>
    <t>Salaries and Fringes</t>
  </si>
  <si>
    <t>Services</t>
  </si>
  <si>
    <t>Materials and Supplies</t>
  </si>
  <si>
    <t>Other Current Expenses</t>
  </si>
  <si>
    <t>Capital Outlay  (&gt;$5,000)</t>
  </si>
  <si>
    <t>Total Expenditures</t>
  </si>
  <si>
    <r>
      <rPr>
        <b/>
        <sz val="11"/>
        <rFont val="Arial"/>
        <family val="2"/>
      </rPr>
      <t>Net Revenue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[6 minus 7]</t>
    </r>
  </si>
  <si>
    <t xml:space="preserve">  </t>
  </si>
  <si>
    <t>FUND 2*</t>
  </si>
  <si>
    <t>Unemployment</t>
  </si>
  <si>
    <t>Tort Liability</t>
  </si>
  <si>
    <t>Insurance</t>
  </si>
  <si>
    <t>Early Retirement</t>
  </si>
  <si>
    <t>Equipment Replacement</t>
  </si>
  <si>
    <t>Local Support and State Backfill</t>
  </si>
  <si>
    <t xml:space="preserve">  Unemployment Compensation</t>
  </si>
  <si>
    <t xml:space="preserve">  Workers Compensation Ins.</t>
  </si>
  <si>
    <t xml:space="preserve">  Tort Liability</t>
  </si>
  <si>
    <t xml:space="preserve">  Property Insurance</t>
  </si>
  <si>
    <t xml:space="preserve">  Equipment Replacement</t>
  </si>
  <si>
    <t xml:space="preserve">  Standby</t>
  </si>
  <si>
    <t xml:space="preserve">  Incented Retirement Levy</t>
  </si>
  <si>
    <t xml:space="preserve">   </t>
  </si>
  <si>
    <t xml:space="preserve"> Total Expenditures</t>
  </si>
  <si>
    <t xml:space="preserve"> Closing Balance</t>
  </si>
  <si>
    <t>* Tax Levy Accounts Only</t>
  </si>
  <si>
    <t>Period Running</t>
  </si>
  <si>
    <t>Fund</t>
  </si>
  <si>
    <t>Obj Code (min)</t>
  </si>
  <si>
    <t>Obj Code (max)</t>
  </si>
  <si>
    <t>Function</t>
  </si>
  <si>
    <t>Dept</t>
  </si>
  <si>
    <t xml:space="preserve"> Opening Balance</t>
  </si>
  <si>
    <t xml:space="preserve"> Revenue</t>
  </si>
  <si>
    <t>Interest Income</t>
  </si>
  <si>
    <t>Other Contributions</t>
  </si>
  <si>
    <t xml:space="preserve"> Total Revenue</t>
  </si>
  <si>
    <t xml:space="preserve"> Expenditures</t>
  </si>
  <si>
    <t>Interest Transfer</t>
  </si>
  <si>
    <t>Other Transfer</t>
  </si>
  <si>
    <t>All Funds</t>
  </si>
  <si>
    <t>Unrestricted General</t>
  </si>
  <si>
    <t>Restricted General</t>
  </si>
  <si>
    <t>Auxillary</t>
  </si>
  <si>
    <t>Agency</t>
  </si>
  <si>
    <t>Fund 1</t>
  </si>
  <si>
    <t>Fund 2</t>
  </si>
  <si>
    <t>Fund 3</t>
  </si>
  <si>
    <t>Fund 4</t>
  </si>
  <si>
    <t>Opening Balance</t>
  </si>
  <si>
    <r>
      <rPr>
        <b/>
        <sz val="11"/>
        <rFont val="Arial"/>
        <family val="2"/>
      </rPr>
      <t>Closing Balance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[1 plus 4 minus 7]</t>
    </r>
  </si>
  <si>
    <t>Scholarship</t>
  </si>
  <si>
    <t>Plant</t>
  </si>
  <si>
    <t>Endowment</t>
  </si>
  <si>
    <t>Fund 5</t>
  </si>
  <si>
    <t>Fund 7</t>
  </si>
  <si>
    <t>Fund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</si>
</sst>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0.0%"/>
    <numFmt numFmtId="169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4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5" fillId="0" borderId="0" xfId="0" applyFont="1"/>
    <xf numFmtId="0" fontId="7" fillId="0" borderId="1" xfId="0" applyFont="1" applyBorder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>
      <alignment horizontal="fill"/>
    </xf>
    <xf numFmtId="0" fontId="8" fillId="0" borderId="0" xfId="0" applyFont="1" applyAlignment="1">
      <alignment horizontal="left" indent="1"/>
    </xf>
    <xf numFmtId="165" fontId="8" fillId="0" borderId="0" xfId="2" applyNumberFormat="1" applyFont="1"/>
    <xf numFmtId="10" fontId="8" fillId="0" borderId="0" xfId="0" applyNumberFormat="1" applyFont="1" applyAlignment="1">
      <alignment horizontal="right"/>
    </xf>
    <xf numFmtId="165" fontId="8" fillId="0" borderId="0" xfId="2" applyNumberFormat="1" applyFont="1" applyAlignment="1" applyProtection="1">
      <alignment horizontal="left"/>
    </xf>
    <xf numFmtId="10" fontId="8" fillId="0" borderId="0" xfId="0" applyNumberFormat="1" applyFont="1"/>
    <xf numFmtId="10" fontId="8" fillId="0" borderId="0" xfId="2" applyNumberFormat="1" applyFont="1" applyAlignment="1" applyProtection="1">
      <alignment horizontal="right"/>
    </xf>
    <xf numFmtId="10" fontId="8" fillId="0" borderId="0" xfId="3" applyNumberFormat="1" applyFont="1" applyProtection="1"/>
    <xf numFmtId="0" fontId="8" fillId="0" borderId="0" xfId="0" quotePrefix="1" applyFont="1"/>
    <xf numFmtId="165" fontId="10" fillId="0" borderId="0" xfId="2" applyNumberFormat="1" applyFont="1" applyBorder="1"/>
    <xf numFmtId="166" fontId="8" fillId="0" borderId="0" xfId="2" applyNumberFormat="1" applyFont="1"/>
    <xf numFmtId="10" fontId="8" fillId="0" borderId="0" xfId="2" applyNumberFormat="1" applyFont="1" applyAlignment="1">
      <alignment horizontal="right"/>
    </xf>
    <xf numFmtId="166" fontId="10" fillId="0" borderId="0" xfId="2" applyNumberFormat="1" applyFont="1" applyBorder="1"/>
    <xf numFmtId="0" fontId="10" fillId="0" borderId="0" xfId="0" applyFont="1" applyAlignment="1">
      <alignment horizontal="left"/>
    </xf>
    <xf numFmtId="166" fontId="8" fillId="0" borderId="0" xfId="2" applyNumberFormat="1" applyFont="1" applyFill="1"/>
    <xf numFmtId="10" fontId="8" fillId="0" borderId="0" xfId="0" applyNumberFormat="1" applyFont="1" applyFill="1" applyAlignment="1">
      <alignment horizontal="right"/>
    </xf>
    <xf numFmtId="165" fontId="8" fillId="0" borderId="0" xfId="2" applyNumberFormat="1" applyFont="1" applyFill="1"/>
    <xf numFmtId="10" fontId="8" fillId="0" borderId="0" xfId="3" applyNumberFormat="1" applyFont="1" applyFill="1" applyProtection="1"/>
    <xf numFmtId="0" fontId="8" fillId="0" borderId="0" xfId="0" quotePrefix="1" applyFont="1" applyFill="1"/>
    <xf numFmtId="10" fontId="8" fillId="0" borderId="0" xfId="0" applyNumberFormat="1" applyFont="1" applyFill="1"/>
    <xf numFmtId="0" fontId="8" fillId="0" borderId="0" xfId="0" applyFont="1" applyFill="1" applyAlignment="1">
      <alignment horizontal="left"/>
    </xf>
    <xf numFmtId="10" fontId="8" fillId="0" borderId="0" xfId="2" applyNumberFormat="1" applyFont="1" applyFill="1" applyAlignment="1">
      <alignment horizontal="right"/>
    </xf>
    <xf numFmtId="0" fontId="10" fillId="0" borderId="0" xfId="0" applyFont="1" applyFill="1" applyAlignment="1">
      <alignment horizontal="left"/>
    </xf>
    <xf numFmtId="37" fontId="8" fillId="0" borderId="0" xfId="0" applyNumberFormat="1" applyFont="1" applyFill="1" applyAlignment="1">
      <alignment horizontal="fill"/>
    </xf>
    <xf numFmtId="10" fontId="8" fillId="0" borderId="0" xfId="0" applyNumberFormat="1" applyFont="1" applyFill="1" applyAlignment="1">
      <alignment horizontal="fill"/>
    </xf>
    <xf numFmtId="0" fontId="8" fillId="0" borderId="0" xfId="0" applyFont="1" applyFill="1"/>
    <xf numFmtId="0" fontId="10" fillId="0" borderId="0" xfId="0" applyFont="1" applyFill="1"/>
    <xf numFmtId="0" fontId="8" fillId="0" borderId="0" xfId="0" applyFont="1" applyFill="1" applyAlignment="1">
      <alignment horizontal="fill"/>
    </xf>
    <xf numFmtId="37" fontId="10" fillId="0" borderId="0" xfId="0" applyNumberFormat="1" applyFont="1" applyAlignment="1">
      <alignment horizontal="fill"/>
    </xf>
    <xf numFmtId="165" fontId="9" fillId="0" borderId="2" xfId="2" applyNumberFormat="1" applyFont="1" applyFill="1" applyBorder="1"/>
    <xf numFmtId="10" fontId="9" fillId="0" borderId="0" xfId="2" applyNumberFormat="1" applyFont="1" applyFill="1" applyAlignment="1" applyProtection="1">
      <alignment horizontal="right"/>
    </xf>
    <xf numFmtId="165" fontId="8" fillId="0" borderId="0" xfId="2" applyNumberFormat="1" applyFont="1" applyFill="1" applyAlignment="1" applyProtection="1">
      <alignment horizontal="left"/>
    </xf>
    <xf numFmtId="10" fontId="9" fillId="0" borderId="0" xfId="0" applyNumberFormat="1" applyFont="1" applyFill="1" applyAlignment="1">
      <alignment horizontal="right"/>
    </xf>
    <xf numFmtId="165" fontId="11" fillId="0" borderId="0" xfId="2" applyNumberFormat="1" applyFont="1" applyBorder="1"/>
    <xf numFmtId="0" fontId="8" fillId="0" borderId="0" xfId="0" applyFont="1" applyFill="1" applyAlignment="1">
      <alignment horizontal="center"/>
    </xf>
    <xf numFmtId="167" fontId="8" fillId="0" borderId="0" xfId="1" applyNumberFormat="1" applyFont="1" applyFill="1" applyAlignment="1">
      <alignment horizontal="fill"/>
    </xf>
    <xf numFmtId="10" fontId="8" fillId="0" borderId="0" xfId="2" applyNumberFormat="1" applyFont="1" applyFill="1" applyAlignment="1" applyProtection="1">
      <alignment horizontal="right"/>
    </xf>
    <xf numFmtId="0" fontId="8" fillId="0" borderId="0" xfId="0" quotePrefix="1" applyFont="1" applyFill="1" applyAlignment="1">
      <alignment horizontal="left"/>
    </xf>
    <xf numFmtId="0" fontId="8" fillId="0" borderId="0" xfId="0" applyFont="1" applyFill="1" applyAlignment="1">
      <alignment horizontal="right"/>
    </xf>
    <xf numFmtId="5" fontId="8" fillId="0" borderId="0" xfId="0" applyNumberFormat="1" applyFont="1" applyFill="1" applyAlignment="1">
      <alignment horizontal="left"/>
    </xf>
    <xf numFmtId="165" fontId="9" fillId="0" borderId="3" xfId="2" applyNumberFormat="1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fill"/>
    </xf>
    <xf numFmtId="0" fontId="11" fillId="0" borderId="0" xfId="0" applyFont="1" applyFill="1"/>
    <xf numFmtId="165" fontId="8" fillId="0" borderId="0" xfId="0" applyNumberFormat="1" applyFont="1" applyFill="1" applyAlignment="1">
      <alignment horizontal="fill"/>
    </xf>
    <xf numFmtId="0" fontId="10" fillId="0" borderId="0" xfId="0" applyFont="1" applyFill="1" applyAlignment="1">
      <alignment horizontal="fill"/>
    </xf>
    <xf numFmtId="0" fontId="6" fillId="0" borderId="1" xfId="0" applyFont="1" applyFill="1" applyBorder="1" applyAlignment="1">
      <alignment horizontal="centerContinuous"/>
    </xf>
    <xf numFmtId="0" fontId="8" fillId="0" borderId="1" xfId="0" applyFont="1" applyFill="1" applyBorder="1" applyAlignment="1">
      <alignment horizontal="centerContinuous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Continuous"/>
    </xf>
    <xf numFmtId="0" fontId="8" fillId="0" borderId="0" xfId="0" applyFont="1" applyFill="1" applyAlignment="1">
      <alignment horizontal="center" wrapText="1"/>
    </xf>
    <xf numFmtId="43" fontId="8" fillId="0" borderId="0" xfId="0" applyNumberFormat="1" applyFont="1" applyFill="1" applyAlignment="1">
      <alignment horizontal="center" wrapText="1"/>
    </xf>
    <xf numFmtId="165" fontId="8" fillId="0" borderId="0" xfId="2" applyNumberFormat="1" applyFont="1" applyFill="1" applyProtection="1"/>
    <xf numFmtId="165" fontId="9" fillId="0" borderId="0" xfId="2" applyNumberFormat="1" applyFont="1" applyFill="1" applyBorder="1"/>
    <xf numFmtId="165" fontId="8" fillId="0" borderId="0" xfId="2" quotePrefix="1" applyNumberFormat="1" applyFont="1" applyFill="1"/>
    <xf numFmtId="165" fontId="8" fillId="0" borderId="0" xfId="2" quotePrefix="1" applyNumberFormat="1" applyFont="1" applyFill="1" applyAlignment="1" applyProtection="1">
      <alignment horizontal="left"/>
    </xf>
    <xf numFmtId="37" fontId="8" fillId="0" borderId="0" xfId="0" applyNumberFormat="1" applyFont="1" applyAlignment="1">
      <alignment horizontal="fill"/>
    </xf>
    <xf numFmtId="0" fontId="9" fillId="0" borderId="0" xfId="0" applyFont="1" applyFill="1" applyAlignment="1">
      <alignment horizontal="left"/>
    </xf>
    <xf numFmtId="165" fontId="9" fillId="0" borderId="0" xfId="2" applyNumberFormat="1" applyFont="1" applyBorder="1"/>
    <xf numFmtId="43" fontId="8" fillId="0" borderId="0" xfId="0" applyNumberFormat="1" applyFont="1" applyFill="1"/>
    <xf numFmtId="0" fontId="8" fillId="0" borderId="2" xfId="0" applyFont="1" applyBorder="1" applyAlignment="1">
      <alignment horizontal="left"/>
    </xf>
    <xf numFmtId="1" fontId="3" fillId="0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left"/>
    </xf>
    <xf numFmtId="0" fontId="3" fillId="0" borderId="0" xfId="0" quotePrefix="1" applyFont="1"/>
    <xf numFmtId="10" fontId="3" fillId="0" borderId="0" xfId="0" applyNumberFormat="1" applyFont="1"/>
    <xf numFmtId="165" fontId="8" fillId="0" borderId="0" xfId="0" applyNumberFormat="1" applyFont="1"/>
    <xf numFmtId="10" fontId="3" fillId="0" borderId="0" xfId="3" applyNumberFormat="1" applyFont="1"/>
    <xf numFmtId="3" fontId="3" fillId="0" borderId="0" xfId="0" applyNumberFormat="1" applyFont="1"/>
    <xf numFmtId="44" fontId="3" fillId="0" borderId="0" xfId="0" applyNumberFormat="1" applyFont="1"/>
    <xf numFmtId="168" fontId="3" fillId="0" borderId="0" xfId="3" applyNumberFormat="1" applyFont="1"/>
    <xf numFmtId="169" fontId="3" fillId="0" borderId="0" xfId="0" applyNumberFormat="1" applyFont="1"/>
    <xf numFmtId="42" fontId="3" fillId="0" borderId="0" xfId="0" applyNumberFormat="1" applyFont="1"/>
    <xf numFmtId="166" fontId="8" fillId="0" borderId="0" xfId="0" applyNumberFormat="1" applyFont="1"/>
    <xf numFmtId="37" fontId="3" fillId="0" borderId="0" xfId="0" applyNumberFormat="1" applyFont="1"/>
    <xf numFmtId="3" fontId="8" fillId="0" borderId="0" xfId="0" applyNumberFormat="1" applyFont="1"/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37" fontId="8" fillId="0" borderId="0" xfId="0" applyNumberFormat="1" applyFont="1"/>
    <xf numFmtId="37" fontId="12" fillId="0" borderId="0" xfId="0" applyNumberFormat="1" applyFont="1"/>
    <xf numFmtId="0" fontId="12" fillId="0" borderId="0" xfId="0" applyFont="1"/>
    <xf numFmtId="5" fontId="9" fillId="0" borderId="0" xfId="0" applyNumberFormat="1" applyFont="1"/>
    <xf numFmtId="10" fontId="8" fillId="0" borderId="0" xfId="3" applyNumberFormat="1" applyFont="1"/>
    <xf numFmtId="168" fontId="8" fillId="0" borderId="0" xfId="3" applyNumberFormat="1" applyFont="1"/>
    <xf numFmtId="10" fontId="8" fillId="0" borderId="0" xfId="3" applyNumberFormat="1" applyFont="1" applyBorder="1"/>
    <xf numFmtId="165" fontId="8" fillId="0" borderId="0" xfId="2" applyNumberFormat="1" applyFont="1" applyBorder="1"/>
    <xf numFmtId="166" fontId="8" fillId="0" borderId="0" xfId="2" applyNumberFormat="1" applyFont="1" applyBorder="1"/>
    <xf numFmtId="166" fontId="8" fillId="0" borderId="0" xfId="1" applyNumberFormat="1" applyFont="1" applyBorder="1"/>
    <xf numFmtId="0" fontId="3" fillId="0" borderId="0" xfId="0" applyFont="1" applyFill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Continuous"/>
    </xf>
    <xf numFmtId="0" fontId="13" fillId="0" borderId="0" xfId="0" applyFont="1" applyAlignment="1">
      <alignment horizontal="left"/>
    </xf>
    <xf numFmtId="0" fontId="8" fillId="2" borderId="0" xfId="0" applyFont="1" applyFill="1" applyAlignment="1">
      <alignment horizontal="centerContinuous"/>
    </xf>
    <xf numFmtId="164" fontId="8" fillId="2" borderId="0" xfId="0" applyNumberFormat="1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8" fillId="2" borderId="0" xfId="0" applyFont="1" applyFill="1"/>
    <xf numFmtId="0" fontId="6" fillId="2" borderId="1" xfId="0" applyFont="1" applyFill="1" applyBorder="1" applyAlignment="1">
      <alignment horizontal="centerContinuous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fill"/>
    </xf>
    <xf numFmtId="0" fontId="9" fillId="2" borderId="0" xfId="0" applyFont="1" applyFill="1" applyAlignment="1">
      <alignment horizontal="left" indent="1"/>
    </xf>
    <xf numFmtId="165" fontId="9" fillId="2" borderId="0" xfId="2" applyNumberFormat="1" applyFont="1" applyFill="1"/>
    <xf numFmtId="10" fontId="9" fillId="2" borderId="0" xfId="2" applyNumberFormat="1" applyFont="1" applyFill="1" applyAlignment="1" applyProtection="1">
      <alignment horizontal="right"/>
    </xf>
    <xf numFmtId="165" fontId="9" fillId="0" borderId="0" xfId="2" applyNumberFormat="1" applyFont="1" applyFill="1"/>
    <xf numFmtId="165" fontId="8" fillId="0" borderId="0" xfId="2" applyNumberFormat="1" applyFont="1" applyFill="1" applyBorder="1" applyAlignment="1" applyProtection="1">
      <alignment horizontal="left"/>
    </xf>
    <xf numFmtId="0" fontId="8" fillId="2" borderId="0" xfId="0" applyFont="1" applyFill="1" applyAlignment="1">
      <alignment horizontal="left" indent="1"/>
    </xf>
    <xf numFmtId="165" fontId="8" fillId="2" borderId="0" xfId="2" applyNumberFormat="1" applyFont="1" applyFill="1"/>
    <xf numFmtId="10" fontId="8" fillId="2" borderId="0" xfId="2" applyNumberFormat="1" applyFont="1" applyFill="1" applyAlignment="1" applyProtection="1">
      <alignment horizontal="right"/>
    </xf>
    <xf numFmtId="10" fontId="8" fillId="2" borderId="0" xfId="2" applyNumberFormat="1" applyFont="1" applyFill="1" applyAlignment="1">
      <alignment horizontal="right"/>
    </xf>
    <xf numFmtId="165" fontId="8" fillId="0" borderId="0" xfId="2" applyNumberFormat="1" applyFont="1" applyFill="1" applyBorder="1" applyAlignment="1">
      <alignment horizontal="left"/>
    </xf>
    <xf numFmtId="166" fontId="8" fillId="2" borderId="0" xfId="2" applyNumberFormat="1" applyFont="1" applyFill="1"/>
    <xf numFmtId="37" fontId="8" fillId="2" borderId="0" xfId="0" applyNumberFormat="1" applyFont="1" applyFill="1" applyAlignment="1">
      <alignment horizontal="fill"/>
    </xf>
    <xf numFmtId="10" fontId="8" fillId="2" borderId="0" xfId="0" applyNumberFormat="1" applyFont="1" applyFill="1" applyAlignment="1">
      <alignment horizontal="right"/>
    </xf>
    <xf numFmtId="165" fontId="9" fillId="2" borderId="2" xfId="2" applyNumberFormat="1" applyFont="1" applyFill="1" applyBorder="1"/>
    <xf numFmtId="165" fontId="9" fillId="2" borderId="3" xfId="2" applyNumberFormat="1" applyFont="1" applyFill="1" applyBorder="1"/>
    <xf numFmtId="0" fontId="9" fillId="2" borderId="0" xfId="0" applyFont="1" applyFill="1"/>
    <xf numFmtId="0" fontId="14" fillId="0" borderId="0" xfId="0" applyFont="1"/>
    <xf numFmtId="0" fontId="14" fillId="2" borderId="0" xfId="0" applyFont="1" applyFill="1"/>
    <xf numFmtId="0" fontId="14" fillId="0" borderId="0" xfId="0" applyFont="1" applyFill="1"/>
    <xf numFmtId="0" fontId="8" fillId="0" borderId="0" xfId="0" applyFont="1" applyFill="1" applyAlignment="1">
      <alignment horizontal="centerContinuous"/>
    </xf>
    <xf numFmtId="0" fontId="14" fillId="0" borderId="0" xfId="0" applyFont="1" applyFill="1" applyAlignment="1">
      <alignment horizontal="left"/>
    </xf>
    <xf numFmtId="0" fontId="9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und%208%20Fund%20Balanc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%20Reports%20&amp;%20Meetings/FY22%20Monthly%20Board%20Reports%20-%200228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8 Fund Balanc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 Report"/>
      <sheetName val="Fund Balance Summary"/>
      <sheetName val="Fund 1 Fund Balance"/>
      <sheetName val="Fund 2 Fund Balance"/>
      <sheetName val="Fund 3 Fund Balance"/>
      <sheetName val="Fund 4 Fund Balance"/>
      <sheetName val="Fund 5 Fund Balance"/>
      <sheetName val="Fund 7 Fund Balance"/>
      <sheetName val="Fund 8 Fund Balance"/>
    </sheetNames>
    <sheetDataSet>
      <sheetData sheetId="0">
        <row r="4">
          <cell r="B4" t="str">
            <v>Period 8 (67%)</v>
          </cell>
        </row>
        <row r="5">
          <cell r="B5">
            <v>44620</v>
          </cell>
        </row>
      </sheetData>
      <sheetData sheetId="1"/>
      <sheetData sheetId="2">
        <row r="11">
          <cell r="G11">
            <v>5143867.47</v>
          </cell>
          <cell r="I11">
            <v>5163063.1399999997</v>
          </cell>
        </row>
        <row r="21">
          <cell r="G21">
            <v>35352788.519999996</v>
          </cell>
          <cell r="I21">
            <v>26917864</v>
          </cell>
        </row>
        <row r="31">
          <cell r="G31">
            <v>35333592.849999994</v>
          </cell>
          <cell r="I31">
            <v>20753869</v>
          </cell>
        </row>
      </sheetData>
      <sheetData sheetId="3">
        <row r="11">
          <cell r="G11">
            <v>3987819.71</v>
          </cell>
          <cell r="I11">
            <v>4816197.26</v>
          </cell>
        </row>
        <row r="21">
          <cell r="G21">
            <v>19934087.929999989</v>
          </cell>
        </row>
        <row r="31">
          <cell r="G31">
            <v>19105710.380000029</v>
          </cell>
        </row>
      </sheetData>
      <sheetData sheetId="4">
        <row r="11">
          <cell r="G11">
            <v>2588165.31</v>
          </cell>
          <cell r="I11">
            <v>3339222.689999999</v>
          </cell>
        </row>
      </sheetData>
      <sheetData sheetId="5">
        <row r="11">
          <cell r="G11">
            <v>438365.17999999993</v>
          </cell>
          <cell r="I11">
            <v>252952.25</v>
          </cell>
        </row>
      </sheetData>
      <sheetData sheetId="6">
        <row r="11">
          <cell r="G11">
            <v>0</v>
          </cell>
          <cell r="I11">
            <v>0</v>
          </cell>
        </row>
      </sheetData>
      <sheetData sheetId="7">
        <row r="11">
          <cell r="G11">
            <v>4439323.2200000007</v>
          </cell>
          <cell r="I11">
            <v>8647377.0900000036</v>
          </cell>
        </row>
      </sheetData>
      <sheetData sheetId="8">
        <row r="11">
          <cell r="G11">
            <v>4677971.04</v>
          </cell>
          <cell r="I11">
            <v>3181136.41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7"/>
  <sheetViews>
    <sheetView tabSelected="1" workbookViewId="0">
      <selection activeCell="U29" sqref="U29"/>
    </sheetView>
  </sheetViews>
  <sheetFormatPr defaultColWidth="9.140625" defaultRowHeight="14.25" outlineLevelRow="1" x14ac:dyDescent="0.2"/>
  <cols>
    <col min="1" max="1" width="3.42578125" style="6" customWidth="1"/>
    <col min="2" max="2" width="31.7109375" style="6" customWidth="1"/>
    <col min="3" max="3" width="14.28515625" style="6" customWidth="1"/>
    <col min="4" max="4" width="1.7109375" style="6" customWidth="1"/>
    <col min="5" max="5" width="14.28515625" style="6" customWidth="1"/>
    <col min="6" max="6" width="1.7109375" style="6" customWidth="1"/>
    <col min="7" max="7" width="9.28515625" style="6" customWidth="1"/>
    <col min="8" max="8" width="2.7109375" style="6" customWidth="1"/>
    <col min="9" max="9" width="14.28515625" style="6" customWidth="1"/>
    <col min="10" max="10" width="1.7109375" style="6" customWidth="1"/>
    <col min="11" max="11" width="14.28515625" style="6" customWidth="1"/>
    <col min="12" max="12" width="1.7109375" style="6" customWidth="1"/>
    <col min="13" max="13" width="9.28515625" style="6" customWidth="1"/>
    <col min="14" max="14" width="2.7109375" style="6" customWidth="1"/>
    <col min="15" max="15" width="14.28515625" style="6" customWidth="1"/>
    <col min="16" max="16" width="1.7109375" style="6" customWidth="1"/>
    <col min="17" max="17" width="14.28515625" style="6" customWidth="1"/>
    <col min="18" max="18" width="1.7109375" style="6" customWidth="1"/>
    <col min="19" max="19" width="9.28515625" style="6" customWidth="1"/>
    <col min="20" max="20" width="1.7109375" style="6" customWidth="1"/>
    <col min="21" max="21" width="14.28515625" style="6" customWidth="1"/>
    <col min="22" max="22" width="7.42578125" style="6" customWidth="1"/>
    <col min="23" max="26" width="14.28515625" style="6" customWidth="1"/>
    <col min="27" max="29" width="11.85546875" style="6" customWidth="1"/>
    <col min="30" max="30" width="11.5703125" style="6" customWidth="1"/>
    <col min="31" max="31" width="1.42578125" style="6" customWidth="1"/>
    <col min="32" max="32" width="10" style="6" bestFit="1" customWidth="1"/>
    <col min="33" max="33" width="11" style="6" bestFit="1" customWidth="1"/>
    <col min="34" max="34" width="20.28515625" style="6" bestFit="1" customWidth="1"/>
    <col min="35" max="35" width="9.28515625" style="6" bestFit="1" customWidth="1"/>
    <col min="36" max="38" width="15.7109375" style="6" bestFit="1" customWidth="1"/>
    <col min="39" max="16384" width="9.140625" style="6"/>
  </cols>
  <sheetData>
    <row r="1" spans="1:39" s="3" customFormat="1" x14ac:dyDescent="0.2">
      <c r="B1" s="3" t="s">
        <v>47</v>
      </c>
      <c r="C1" s="81">
        <v>8</v>
      </c>
      <c r="AH1" s="82">
        <v>44408</v>
      </c>
    </row>
    <row r="2" spans="1:39" s="1" customFormat="1" ht="20.25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AH2" s="82">
        <v>44439</v>
      </c>
    </row>
    <row r="3" spans="1:39" s="1" customFormat="1" ht="20.25" x14ac:dyDescent="0.3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AH3" s="82">
        <v>44469</v>
      </c>
    </row>
    <row r="4" spans="1:39" s="3" customFormat="1" ht="20.25" x14ac:dyDescent="0.3">
      <c r="B4" s="2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AH4" s="82">
        <v>44500</v>
      </c>
    </row>
    <row r="5" spans="1:39" s="3" customFormat="1" x14ac:dyDescent="0.2">
      <c r="B5" s="5">
        <v>44620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AH5" s="82">
        <v>44530</v>
      </c>
    </row>
    <row r="6" spans="1:39" x14ac:dyDescent="0.2">
      <c r="AF6" s="3"/>
      <c r="AH6" s="82">
        <v>44561</v>
      </c>
    </row>
    <row r="7" spans="1:39" ht="15.75" x14ac:dyDescent="0.25">
      <c r="C7" s="7" t="s">
        <v>3</v>
      </c>
      <c r="D7" s="8"/>
      <c r="E7" s="9"/>
      <c r="F7" s="8"/>
      <c r="G7" s="8"/>
      <c r="H7" s="10"/>
      <c r="I7" s="7" t="s">
        <v>4</v>
      </c>
      <c r="J7" s="8"/>
      <c r="K7" s="9"/>
      <c r="L7" s="8"/>
      <c r="M7" s="8"/>
      <c r="N7" s="10"/>
      <c r="O7" s="9" t="s">
        <v>5</v>
      </c>
      <c r="P7" s="11"/>
      <c r="Q7" s="9"/>
      <c r="R7" s="11"/>
      <c r="S7" s="11"/>
      <c r="T7" s="11"/>
      <c r="U7" s="11"/>
      <c r="V7" s="12"/>
      <c r="AF7" s="3"/>
      <c r="AH7" s="82">
        <v>44592</v>
      </c>
    </row>
    <row r="8" spans="1:39" ht="15.75" x14ac:dyDescent="0.25">
      <c r="B8" s="13" t="s">
        <v>6</v>
      </c>
      <c r="E8" s="14"/>
      <c r="G8" s="14"/>
      <c r="H8" s="13"/>
      <c r="K8" s="14"/>
      <c r="M8" s="14"/>
      <c r="O8" s="12"/>
      <c r="P8" s="12"/>
      <c r="Q8" s="15"/>
      <c r="R8" s="12"/>
      <c r="S8" s="15"/>
      <c r="T8" s="12"/>
      <c r="U8" s="15"/>
      <c r="V8" s="12"/>
      <c r="AF8" s="3"/>
      <c r="AH8" s="82">
        <v>44620</v>
      </c>
    </row>
    <row r="9" spans="1:39" ht="29.25" x14ac:dyDescent="0.25">
      <c r="B9" s="16" t="s">
        <v>7</v>
      </c>
      <c r="C9" s="17" t="s">
        <v>8</v>
      </c>
      <c r="D9" s="12"/>
      <c r="E9" s="17" t="s">
        <v>9</v>
      </c>
      <c r="F9" s="12"/>
      <c r="G9" s="17" t="s">
        <v>10</v>
      </c>
      <c r="H9" s="18"/>
      <c r="I9" s="17" t="s">
        <v>8</v>
      </c>
      <c r="J9" s="12"/>
      <c r="K9" s="17" t="s">
        <v>9</v>
      </c>
      <c r="L9" s="12"/>
      <c r="M9" s="17" t="s">
        <v>10</v>
      </c>
      <c r="N9" s="19"/>
      <c r="O9" s="17" t="s">
        <v>11</v>
      </c>
      <c r="P9" s="12"/>
      <c r="Q9" s="17" t="s">
        <v>9</v>
      </c>
      <c r="R9" s="12"/>
      <c r="S9" s="17" t="s">
        <v>10</v>
      </c>
      <c r="T9" s="12"/>
      <c r="U9" s="17" t="s">
        <v>12</v>
      </c>
      <c r="V9" s="12"/>
      <c r="W9" s="19"/>
      <c r="X9" s="19"/>
      <c r="Y9" s="19"/>
      <c r="Z9" s="19"/>
      <c r="AA9" s="12"/>
      <c r="AD9" s="83"/>
      <c r="AF9" s="3"/>
      <c r="AH9" s="82">
        <v>44651</v>
      </c>
    </row>
    <row r="10" spans="1:39" x14ac:dyDescent="0.2">
      <c r="B10" s="18"/>
      <c r="C10" s="20"/>
      <c r="D10" s="12"/>
      <c r="E10" s="20"/>
      <c r="F10" s="12"/>
      <c r="G10" s="20"/>
      <c r="H10" s="18"/>
      <c r="I10" s="20"/>
      <c r="J10" s="12"/>
      <c r="K10" s="20"/>
      <c r="L10" s="12"/>
      <c r="M10" s="20"/>
      <c r="N10" s="19"/>
      <c r="O10" s="20"/>
      <c r="P10" s="12"/>
      <c r="Q10" s="20"/>
      <c r="R10" s="12"/>
      <c r="S10" s="20"/>
      <c r="T10" s="12"/>
      <c r="U10" s="20"/>
      <c r="V10" s="12"/>
      <c r="W10" s="19"/>
      <c r="X10" s="19"/>
      <c r="Y10" s="19"/>
      <c r="Z10" s="19"/>
      <c r="AA10" s="12"/>
      <c r="AF10" s="84"/>
      <c r="AH10" s="82">
        <v>44681</v>
      </c>
    </row>
    <row r="11" spans="1:39" x14ac:dyDescent="0.2">
      <c r="A11" s="6">
        <v>1</v>
      </c>
      <c r="B11" s="21" t="s">
        <v>13</v>
      </c>
      <c r="C11" s="22">
        <v>15177973.040000016</v>
      </c>
      <c r="D11" s="23"/>
      <c r="E11" s="22">
        <v>15058919</v>
      </c>
      <c r="F11" s="24"/>
      <c r="G11" s="25">
        <f>E11/C11</f>
        <v>0.99215613048684026</v>
      </c>
      <c r="H11" s="18"/>
      <c r="I11" s="22">
        <v>13926552.729999997</v>
      </c>
      <c r="J11" s="26"/>
      <c r="K11" s="22">
        <v>13395775</v>
      </c>
      <c r="L11" s="24"/>
      <c r="M11" s="25">
        <f>K11/I11</f>
        <v>0.9618873571737091</v>
      </c>
      <c r="N11" s="19"/>
      <c r="O11" s="22">
        <v>13995000</v>
      </c>
      <c r="P11" s="23"/>
      <c r="Q11" s="22">
        <v>13933357</v>
      </c>
      <c r="R11" s="24"/>
      <c r="S11" s="27">
        <f t="shared" ref="S11:S15" si="0">IFERROR(Q11/O11,0)</f>
        <v>0.9955953554841015</v>
      </c>
      <c r="T11" s="28" t="s">
        <v>14</v>
      </c>
      <c r="U11" s="22">
        <f>+Q11-K11</f>
        <v>537582</v>
      </c>
      <c r="V11" s="12"/>
      <c r="W11" s="29"/>
      <c r="X11" s="29"/>
      <c r="Y11" s="29"/>
      <c r="Z11" s="29"/>
      <c r="AA11" s="85"/>
      <c r="AD11" s="86">
        <f>O11/I11-1</f>
        <v>4.9148752980741062E-3</v>
      </c>
      <c r="AE11" s="87"/>
      <c r="AF11" s="86">
        <f>Q11/K11-1</f>
        <v>4.0130712855359185E-2</v>
      </c>
      <c r="AG11" s="84"/>
      <c r="AH11" s="82">
        <v>44712</v>
      </c>
      <c r="AJ11" s="88"/>
      <c r="AK11" s="88"/>
      <c r="AL11" s="88"/>
      <c r="AM11" s="89"/>
    </row>
    <row r="12" spans="1:39" x14ac:dyDescent="0.2">
      <c r="A12" s="6">
        <v>2</v>
      </c>
      <c r="B12" s="21" t="s">
        <v>15</v>
      </c>
      <c r="C12" s="30">
        <v>1242688.8500000001</v>
      </c>
      <c r="D12" s="23"/>
      <c r="E12" s="30">
        <v>742585</v>
      </c>
      <c r="F12" s="22"/>
      <c r="G12" s="25">
        <f>E12/C12</f>
        <v>0.5975630987595969</v>
      </c>
      <c r="H12" s="18"/>
      <c r="I12" s="30">
        <v>1349758.84</v>
      </c>
      <c r="J12" s="31"/>
      <c r="K12" s="30">
        <v>809842</v>
      </c>
      <c r="L12" s="22"/>
      <c r="M12" s="25">
        <f>K12/I12</f>
        <v>0.59999014342443568</v>
      </c>
      <c r="N12" s="19"/>
      <c r="O12" s="30">
        <v>1373704</v>
      </c>
      <c r="P12" s="23"/>
      <c r="Q12" s="30">
        <v>839833</v>
      </c>
      <c r="R12" s="22"/>
      <c r="S12" s="27">
        <f t="shared" si="0"/>
        <v>0.6113638746047183</v>
      </c>
      <c r="T12" s="12"/>
      <c r="U12" s="30">
        <f>+Q12-K12</f>
        <v>29991</v>
      </c>
      <c r="V12" s="12"/>
      <c r="W12" s="32"/>
      <c r="X12" s="32"/>
      <c r="Y12" s="32"/>
      <c r="Z12" s="32"/>
      <c r="AA12" s="12"/>
      <c r="AD12" s="86">
        <f>O12/I12-1</f>
        <v>1.7740324634584193E-2</v>
      </c>
      <c r="AE12" s="87"/>
      <c r="AF12" s="86">
        <f>Q12/K12-1</f>
        <v>3.70331496761096E-2</v>
      </c>
      <c r="AG12" s="84"/>
      <c r="AH12" s="82">
        <v>44742</v>
      </c>
    </row>
    <row r="13" spans="1:39" x14ac:dyDescent="0.2">
      <c r="A13" s="6">
        <v>3</v>
      </c>
      <c r="B13" s="21" t="s">
        <v>16</v>
      </c>
      <c r="C13" s="30">
        <v>15223892.279999999</v>
      </c>
      <c r="D13" s="23"/>
      <c r="E13" s="30">
        <v>10147976</v>
      </c>
      <c r="F13" s="22"/>
      <c r="G13" s="25">
        <f>E13/C13</f>
        <v>0.66658222571185988</v>
      </c>
      <c r="H13" s="18"/>
      <c r="I13" s="30">
        <v>15269833.460000001</v>
      </c>
      <c r="J13" s="31"/>
      <c r="K13" s="30">
        <v>10180960</v>
      </c>
      <c r="L13" s="22"/>
      <c r="M13" s="25">
        <f>K13/I13</f>
        <v>0.6667368067025401</v>
      </c>
      <c r="N13" s="19"/>
      <c r="O13" s="30">
        <v>15646111</v>
      </c>
      <c r="P13" s="23"/>
      <c r="Q13" s="30">
        <v>10424552</v>
      </c>
      <c r="R13" s="22"/>
      <c r="S13" s="27">
        <f t="shared" si="0"/>
        <v>0.66627112641601483</v>
      </c>
      <c r="T13" s="12"/>
      <c r="U13" s="30">
        <f>+Q13-K13</f>
        <v>243592</v>
      </c>
      <c r="V13" s="12"/>
      <c r="W13" s="32"/>
      <c r="X13" s="32"/>
      <c r="Y13" s="32"/>
      <c r="Z13" s="32"/>
      <c r="AA13" s="12"/>
      <c r="AD13" s="86">
        <f>O13/I13-1</f>
        <v>2.4641888923391031E-2</v>
      </c>
      <c r="AE13" s="87"/>
      <c r="AF13" s="86">
        <f>Q13/K13-1</f>
        <v>2.3926230925177983E-2</v>
      </c>
      <c r="AG13" s="84"/>
    </row>
    <row r="14" spans="1:39" x14ac:dyDescent="0.2">
      <c r="A14" s="6">
        <v>4</v>
      </c>
      <c r="B14" s="21" t="s">
        <v>17</v>
      </c>
      <c r="C14" s="30">
        <v>89448</v>
      </c>
      <c r="D14" s="23"/>
      <c r="E14" s="30">
        <v>44000</v>
      </c>
      <c r="F14" s="22"/>
      <c r="G14" s="25">
        <f>E14/C14</f>
        <v>0.49190591181468563</v>
      </c>
      <c r="H14" s="18"/>
      <c r="I14" s="30">
        <v>88998</v>
      </c>
      <c r="J14" s="31"/>
      <c r="K14" s="30">
        <v>16500</v>
      </c>
      <c r="L14" s="22"/>
      <c r="M14" s="25">
        <f>K14/I14</f>
        <v>0.18539742466122835</v>
      </c>
      <c r="N14" s="33" t="s">
        <v>14</v>
      </c>
      <c r="O14" s="34">
        <v>0</v>
      </c>
      <c r="P14" s="35"/>
      <c r="Q14" s="34">
        <v>0</v>
      </c>
      <c r="R14" s="36"/>
      <c r="S14" s="37">
        <f t="shared" si="0"/>
        <v>0</v>
      </c>
      <c r="T14" s="38"/>
      <c r="U14" s="34">
        <f>+Q14-K14</f>
        <v>-16500</v>
      </c>
      <c r="V14" s="12"/>
      <c r="W14" s="32"/>
      <c r="X14" s="32"/>
      <c r="Y14" s="32"/>
      <c r="Z14" s="32"/>
      <c r="AA14" s="12"/>
      <c r="AD14" s="86">
        <f>O14/I14-1</f>
        <v>-1</v>
      </c>
      <c r="AE14" s="87"/>
      <c r="AF14" s="86">
        <f>Q14/K14-1</f>
        <v>-1</v>
      </c>
      <c r="AG14" s="84"/>
      <c r="AH14" s="82"/>
    </row>
    <row r="15" spans="1:39" x14ac:dyDescent="0.2">
      <c r="A15" s="6">
        <v>5</v>
      </c>
      <c r="B15" s="21" t="s">
        <v>18</v>
      </c>
      <c r="C15" s="34">
        <v>3120303.15</v>
      </c>
      <c r="D15" s="35"/>
      <c r="E15" s="34">
        <v>1876863</v>
      </c>
      <c r="F15" s="36"/>
      <c r="G15" s="39">
        <f>E15/C15</f>
        <v>0.60150021000363385</v>
      </c>
      <c r="H15" s="40"/>
      <c r="I15" s="34">
        <v>4717645.49</v>
      </c>
      <c r="J15" s="41"/>
      <c r="K15" s="34">
        <v>1955285</v>
      </c>
      <c r="L15" s="36"/>
      <c r="M15" s="39">
        <f>K15/I15</f>
        <v>0.41446204555739097</v>
      </c>
      <c r="N15" s="42" t="s">
        <v>14</v>
      </c>
      <c r="O15" s="34">
        <v>2525000</v>
      </c>
      <c r="P15" s="35"/>
      <c r="Q15" s="34">
        <v>1720122</v>
      </c>
      <c r="R15" s="36"/>
      <c r="S15" s="37">
        <f t="shared" si="0"/>
        <v>0.6812364356435644</v>
      </c>
      <c r="T15" s="38"/>
      <c r="U15" s="34">
        <f>+Q15-K15</f>
        <v>-235163</v>
      </c>
      <c r="V15" s="12"/>
      <c r="W15" s="32"/>
      <c r="X15" s="32"/>
      <c r="Y15" s="32"/>
      <c r="Z15" s="32"/>
      <c r="AA15" s="12"/>
      <c r="AD15" s="86">
        <f>O15/I15-1</f>
        <v>-0.46477538311171407</v>
      </c>
      <c r="AE15" s="87"/>
      <c r="AF15" s="86">
        <f>Q15/K15-1</f>
        <v>-0.12027044650779806</v>
      </c>
      <c r="AG15" s="84"/>
      <c r="AH15" s="82"/>
    </row>
    <row r="16" spans="1:39" x14ac:dyDescent="0.2">
      <c r="B16" s="12"/>
      <c r="C16" s="43"/>
      <c r="D16" s="35"/>
      <c r="E16" s="43"/>
      <c r="F16" s="40"/>
      <c r="G16" s="44"/>
      <c r="H16" s="45"/>
      <c r="I16" s="43"/>
      <c r="J16" s="35"/>
      <c r="K16" s="43"/>
      <c r="L16" s="40"/>
      <c r="M16" s="44"/>
      <c r="N16" s="46"/>
      <c r="O16" s="43"/>
      <c r="P16" s="35"/>
      <c r="Q16" s="43"/>
      <c r="R16" s="40"/>
      <c r="S16" s="47"/>
      <c r="T16" s="45"/>
      <c r="U16" s="43"/>
      <c r="V16" s="12"/>
      <c r="W16" s="48"/>
      <c r="X16" s="48"/>
      <c r="Y16" s="48"/>
      <c r="Z16" s="48"/>
      <c r="AA16" s="12"/>
      <c r="AE16" s="90"/>
      <c r="AF16" s="90"/>
      <c r="AH16" s="82"/>
    </row>
    <row r="17" spans="1:34" ht="15" x14ac:dyDescent="0.25">
      <c r="A17" s="6">
        <v>6</v>
      </c>
      <c r="B17" s="16" t="s">
        <v>19</v>
      </c>
      <c r="C17" s="49">
        <f>SUM(C11:C15)</f>
        <v>34854305.320000015</v>
      </c>
      <c r="D17" s="50"/>
      <c r="E17" s="49">
        <f>SUM(E11:E15)</f>
        <v>27870343</v>
      </c>
      <c r="F17" s="51" t="s">
        <v>14</v>
      </c>
      <c r="G17" s="39">
        <f>E17/C17</f>
        <v>0.7996241136961495</v>
      </c>
      <c r="H17" s="40"/>
      <c r="I17" s="49">
        <f>SUM(I11:I15)</f>
        <v>35352788.519999996</v>
      </c>
      <c r="J17" s="50"/>
      <c r="K17" s="49">
        <f>SUM(K11:K15)</f>
        <v>26358362</v>
      </c>
      <c r="L17" s="51" t="s">
        <v>14</v>
      </c>
      <c r="M17" s="39">
        <f>K17/I17</f>
        <v>0.74558084675805381</v>
      </c>
      <c r="N17" s="46"/>
      <c r="O17" s="49">
        <f>SUM(O11:O15)</f>
        <v>33539815</v>
      </c>
      <c r="P17" s="52"/>
      <c r="Q17" s="49">
        <f>SUM(Q11:Q15)</f>
        <v>26917864</v>
      </c>
      <c r="R17" s="51" t="s">
        <v>14</v>
      </c>
      <c r="S17" s="37">
        <f>IFERROR(Q17/O17,0)</f>
        <v>0.80256447449098933</v>
      </c>
      <c r="T17" s="45"/>
      <c r="U17" s="49">
        <f>SUM(U11:U16)</f>
        <v>559502</v>
      </c>
      <c r="V17" s="12"/>
      <c r="W17" s="53"/>
      <c r="X17" s="53"/>
      <c r="Y17" s="53"/>
      <c r="Z17" s="53"/>
      <c r="AA17" s="12"/>
      <c r="AD17" s="86">
        <f>O17/I17-1</f>
        <v>-5.1282334319239009E-2</v>
      </c>
      <c r="AE17" s="87"/>
      <c r="AF17" s="86">
        <f>Q17/K17-1</f>
        <v>2.1226736319957862E-2</v>
      </c>
      <c r="AH17" s="82"/>
    </row>
    <row r="18" spans="1:34" x14ac:dyDescent="0.2">
      <c r="B18" s="12"/>
      <c r="C18" s="47"/>
      <c r="D18" s="35"/>
      <c r="E18" s="47"/>
      <c r="F18" s="45"/>
      <c r="G18" s="47"/>
      <c r="H18" s="45"/>
      <c r="I18" s="47"/>
      <c r="J18" s="35"/>
      <c r="K18" s="47"/>
      <c r="L18" s="45"/>
      <c r="M18" s="47"/>
      <c r="N18" s="46"/>
      <c r="O18" s="47"/>
      <c r="P18" s="35"/>
      <c r="Q18" s="47"/>
      <c r="R18" s="45"/>
      <c r="S18" s="47"/>
      <c r="T18" s="45"/>
      <c r="U18" s="47"/>
      <c r="V18" s="12"/>
      <c r="W18" s="19"/>
      <c r="X18" s="19"/>
      <c r="Y18" s="19"/>
      <c r="Z18" s="19"/>
      <c r="AA18" s="12"/>
      <c r="AE18" s="90"/>
      <c r="AF18" s="90"/>
      <c r="AH18" s="82" t="s">
        <v>28</v>
      </c>
    </row>
    <row r="19" spans="1:34" ht="15" x14ac:dyDescent="0.25">
      <c r="B19" s="16" t="s">
        <v>20</v>
      </c>
      <c r="C19" s="54"/>
      <c r="D19" s="35"/>
      <c r="E19" s="54"/>
      <c r="F19" s="45"/>
      <c r="G19" s="54"/>
      <c r="H19" s="40"/>
      <c r="I19" s="54"/>
      <c r="J19" s="35"/>
      <c r="K19" s="54"/>
      <c r="L19" s="45"/>
      <c r="M19" s="54"/>
      <c r="N19" s="46"/>
      <c r="O19" s="54"/>
      <c r="P19" s="35"/>
      <c r="Q19" s="54"/>
      <c r="R19" s="45"/>
      <c r="S19" s="54"/>
      <c r="T19" s="45"/>
      <c r="U19" s="54"/>
      <c r="V19" s="12"/>
      <c r="W19" s="19"/>
      <c r="X19" s="19"/>
      <c r="Y19" s="19"/>
      <c r="Z19" s="19"/>
      <c r="AA19" s="12"/>
      <c r="AD19" s="83"/>
      <c r="AF19" s="91"/>
      <c r="AH19" s="82"/>
    </row>
    <row r="20" spans="1:34" x14ac:dyDescent="0.2">
      <c r="B20" s="18"/>
      <c r="C20" s="47"/>
      <c r="D20" s="35"/>
      <c r="E20" s="47"/>
      <c r="F20" s="45"/>
      <c r="G20" s="44"/>
      <c r="H20" s="40"/>
      <c r="I20" s="47"/>
      <c r="J20" s="35"/>
      <c r="K20" s="47"/>
      <c r="L20" s="45"/>
      <c r="M20" s="44"/>
      <c r="N20" s="46"/>
      <c r="O20" s="55"/>
      <c r="P20" s="35"/>
      <c r="Q20" s="47"/>
      <c r="R20" s="45"/>
      <c r="S20" s="47"/>
      <c r="T20" s="45"/>
      <c r="U20" s="47"/>
      <c r="V20" s="12"/>
      <c r="W20" s="19"/>
      <c r="X20" s="19"/>
      <c r="Y20" s="19"/>
      <c r="Z20" s="19"/>
      <c r="AA20" s="12"/>
      <c r="AF20" s="91"/>
    </row>
    <row r="21" spans="1:34" x14ac:dyDescent="0.2">
      <c r="A21" s="6">
        <v>7</v>
      </c>
      <c r="B21" s="21" t="s">
        <v>21</v>
      </c>
      <c r="C21" s="36">
        <f>26077145.64-50410.89</f>
        <v>26026734.75</v>
      </c>
      <c r="D21" s="56"/>
      <c r="E21" s="36">
        <v>17173625</v>
      </c>
      <c r="F21" s="51"/>
      <c r="G21" s="37">
        <f>IFERROR(E21/C21,0)</f>
        <v>0.65984554593426281</v>
      </c>
      <c r="H21" s="40"/>
      <c r="I21" s="36">
        <v>24901043.829999998</v>
      </c>
      <c r="J21" s="56"/>
      <c r="K21" s="36">
        <v>16206016</v>
      </c>
      <c r="L21" s="51"/>
      <c r="M21" s="37">
        <f>IFERROR(K21/I21,0)</f>
        <v>0.65081673325178035</v>
      </c>
      <c r="N21" s="46"/>
      <c r="O21" s="36">
        <v>25228000</v>
      </c>
      <c r="P21" s="35"/>
      <c r="Q21" s="36">
        <v>16260092</v>
      </c>
      <c r="R21" s="51"/>
      <c r="S21" s="37">
        <f>IFERROR(Q21/O21,0)</f>
        <v>0.6445256064690027</v>
      </c>
      <c r="T21" s="45"/>
      <c r="U21" s="36">
        <f>+Q21-K21</f>
        <v>54076</v>
      </c>
      <c r="V21" s="12"/>
      <c r="W21" s="29"/>
      <c r="X21" s="29"/>
      <c r="Y21" s="29"/>
      <c r="Z21" s="29"/>
      <c r="AA21" s="12"/>
      <c r="AD21" s="86">
        <f>O21/I21-1</f>
        <v>1.3130219449117853E-2</v>
      </c>
      <c r="AE21" s="87"/>
      <c r="AF21" s="86">
        <f>Q21/K21-1</f>
        <v>3.3367855492676401E-3</v>
      </c>
    </row>
    <row r="22" spans="1:34" x14ac:dyDescent="0.2">
      <c r="A22" s="6">
        <v>8</v>
      </c>
      <c r="B22" s="21" t="s">
        <v>22</v>
      </c>
      <c r="C22" s="34">
        <v>4472235.3699999992</v>
      </c>
      <c r="D22" s="56"/>
      <c r="E22" s="34">
        <v>3221824</v>
      </c>
      <c r="F22" s="51"/>
      <c r="G22" s="37">
        <f>IFERROR(E22/C22,0)</f>
        <v>0.72040573302831346</v>
      </c>
      <c r="H22" s="40"/>
      <c r="I22" s="34">
        <v>4134928.6299999994</v>
      </c>
      <c r="J22" s="56"/>
      <c r="K22" s="34">
        <v>2615878</v>
      </c>
      <c r="L22" s="51"/>
      <c r="M22" s="37">
        <f>IFERROR(K22/I22,0)</f>
        <v>0.63262954069415234</v>
      </c>
      <c r="N22" s="42" t="s">
        <v>14</v>
      </c>
      <c r="O22" s="34">
        <v>4264000</v>
      </c>
      <c r="P22" s="35"/>
      <c r="Q22" s="34">
        <v>2876494</v>
      </c>
      <c r="R22" s="51"/>
      <c r="S22" s="37">
        <f>IFERROR(Q22/O22,0)</f>
        <v>0.67459990619136956</v>
      </c>
      <c r="T22" s="38"/>
      <c r="U22" s="34">
        <f>+Q22-K22</f>
        <v>260616</v>
      </c>
      <c r="V22" s="12"/>
      <c r="W22" s="32"/>
      <c r="X22" s="32"/>
      <c r="Y22" s="32"/>
      <c r="Z22" s="32"/>
      <c r="AA22" s="85"/>
      <c r="AD22" s="86">
        <f>O22/I22-1</f>
        <v>3.1214896688555482E-2</v>
      </c>
      <c r="AE22" s="87"/>
      <c r="AF22" s="86">
        <f>Q22/K22-1</f>
        <v>9.9628499494242462E-2</v>
      </c>
    </row>
    <row r="23" spans="1:34" x14ac:dyDescent="0.2">
      <c r="A23" s="6">
        <v>9</v>
      </c>
      <c r="B23" s="21" t="s">
        <v>23</v>
      </c>
      <c r="C23" s="34">
        <v>2388716.38</v>
      </c>
      <c r="D23" s="56"/>
      <c r="E23" s="34">
        <v>1928852</v>
      </c>
      <c r="F23" s="51"/>
      <c r="G23" s="37">
        <f>IFERROR(E23/C23,0)</f>
        <v>0.8074847295182026</v>
      </c>
      <c r="H23" s="40"/>
      <c r="I23" s="34">
        <v>2054605.4899999993</v>
      </c>
      <c r="J23" s="56"/>
      <c r="K23" s="34">
        <v>1545024</v>
      </c>
      <c r="L23" s="51"/>
      <c r="M23" s="37">
        <f>IFERROR(K23/I23,0)</f>
        <v>0.75198085837880269</v>
      </c>
      <c r="N23" s="42" t="s">
        <v>14</v>
      </c>
      <c r="O23" s="34">
        <v>2177000</v>
      </c>
      <c r="P23" s="35"/>
      <c r="Q23" s="34">
        <v>1471182</v>
      </c>
      <c r="R23" s="51"/>
      <c r="S23" s="37">
        <f>IFERROR(Q23/O23,0)</f>
        <v>0.67578410656867249</v>
      </c>
      <c r="T23" s="57" t="s">
        <v>14</v>
      </c>
      <c r="U23" s="34">
        <f>+Q23-K23</f>
        <v>-73842</v>
      </c>
      <c r="V23" s="12"/>
      <c r="W23" s="32"/>
      <c r="X23" s="32"/>
      <c r="Y23" s="32"/>
      <c r="Z23" s="32"/>
      <c r="AA23" s="92"/>
      <c r="AD23" s="86">
        <f>O23/I23-1</f>
        <v>5.9570808408577092E-2</v>
      </c>
      <c r="AE23" s="87"/>
      <c r="AF23" s="86">
        <f>Q23/K23-1</f>
        <v>-4.7793432335031638E-2</v>
      </c>
    </row>
    <row r="24" spans="1:34" x14ac:dyDescent="0.2">
      <c r="A24" s="6">
        <v>10</v>
      </c>
      <c r="B24" s="21" t="s">
        <v>24</v>
      </c>
      <c r="C24" s="34">
        <v>1878528.37</v>
      </c>
      <c r="D24" s="41"/>
      <c r="E24" s="34">
        <v>156676</v>
      </c>
      <c r="F24" s="36"/>
      <c r="G24" s="37">
        <f>IFERROR(E24/C24,0)</f>
        <v>8.3403584690073113E-2</v>
      </c>
      <c r="H24" s="40"/>
      <c r="I24" s="34">
        <v>4243014.8999999994</v>
      </c>
      <c r="J24" s="41"/>
      <c r="K24" s="34">
        <v>142009</v>
      </c>
      <c r="L24" s="36"/>
      <c r="M24" s="37">
        <f>IFERROR(K24/I24,0)</f>
        <v>3.3468890245942816E-2</v>
      </c>
      <c r="N24" s="42" t="s">
        <v>14</v>
      </c>
      <c r="O24" s="34">
        <v>1825000</v>
      </c>
      <c r="P24" s="35"/>
      <c r="Q24" s="34">
        <v>123612</v>
      </c>
      <c r="R24" s="36"/>
      <c r="S24" s="37">
        <f>IFERROR(Q24/O24,0)</f>
        <v>6.7732602739726033E-2</v>
      </c>
      <c r="T24" s="57" t="s">
        <v>14</v>
      </c>
      <c r="U24" s="34">
        <f>+Q24-K24</f>
        <v>-18397</v>
      </c>
      <c r="V24" s="12"/>
      <c r="W24" s="32"/>
      <c r="X24" s="32"/>
      <c r="Y24" s="32"/>
      <c r="Z24" s="32"/>
      <c r="AA24" s="12"/>
      <c r="AD24" s="86">
        <f>O24/I24-1</f>
        <v>-0.5698813124601565</v>
      </c>
      <c r="AE24" s="87"/>
      <c r="AF24" s="86">
        <f>Q24/K24-1</f>
        <v>-0.12954812723137266</v>
      </c>
    </row>
    <row r="25" spans="1:34" x14ac:dyDescent="0.2">
      <c r="A25" s="6">
        <v>11</v>
      </c>
      <c r="B25" s="21" t="s">
        <v>25</v>
      </c>
      <c r="C25" s="34">
        <v>26697.4</v>
      </c>
      <c r="D25" s="56"/>
      <c r="E25" s="34">
        <v>9411.7000000000007</v>
      </c>
      <c r="F25" s="51"/>
      <c r="G25" s="37">
        <f>IFERROR(E25/C25,0)</f>
        <v>0.35253245634406349</v>
      </c>
      <c r="H25" s="40"/>
      <c r="I25" s="34">
        <v>0</v>
      </c>
      <c r="J25" s="56"/>
      <c r="K25" s="34">
        <v>0</v>
      </c>
      <c r="L25" s="51"/>
      <c r="M25" s="37">
        <f>IFERROR(K25/I25,0)</f>
        <v>0</v>
      </c>
      <c r="N25" s="42" t="s">
        <v>14</v>
      </c>
      <c r="O25" s="34">
        <v>30000</v>
      </c>
      <c r="P25" s="35"/>
      <c r="Q25" s="34">
        <v>22489</v>
      </c>
      <c r="R25" s="51"/>
      <c r="S25" s="37">
        <f>IFERROR(Q25/O25,0)</f>
        <v>0.74963333333333337</v>
      </c>
      <c r="T25" s="57" t="s">
        <v>14</v>
      </c>
      <c r="U25" s="34">
        <f>+Q25-K25</f>
        <v>22489</v>
      </c>
      <c r="V25" s="12"/>
      <c r="W25" s="32"/>
      <c r="X25" s="32"/>
      <c r="Y25" s="32"/>
      <c r="Z25" s="32"/>
      <c r="AA25" s="12"/>
      <c r="AD25" s="86" t="e">
        <f>O25/I25-1</f>
        <v>#DIV/0!</v>
      </c>
      <c r="AE25" s="87"/>
      <c r="AF25" s="86" t="e">
        <f>Q25/K25-1</f>
        <v>#DIV/0!</v>
      </c>
      <c r="AH25" s="93"/>
    </row>
    <row r="26" spans="1:34" x14ac:dyDescent="0.2">
      <c r="B26" s="12"/>
      <c r="C26" s="43"/>
      <c r="D26" s="45"/>
      <c r="E26" s="43"/>
      <c r="F26" s="40"/>
      <c r="G26" s="47"/>
      <c r="H26" s="45"/>
      <c r="I26" s="43"/>
      <c r="J26" s="45"/>
      <c r="K26" s="43"/>
      <c r="L26" s="40"/>
      <c r="M26" s="47"/>
      <c r="N26" s="46"/>
      <c r="O26" s="43"/>
      <c r="P26" s="58"/>
      <c r="Q26" s="43"/>
      <c r="R26" s="40"/>
      <c r="S26" s="47"/>
      <c r="T26" s="45"/>
      <c r="U26" s="43"/>
      <c r="V26" s="12"/>
      <c r="W26" s="48"/>
      <c r="X26" s="48"/>
      <c r="Y26" s="48"/>
      <c r="Z26" s="48"/>
      <c r="AA26" s="12"/>
      <c r="AF26" s="87"/>
      <c r="AG26" s="87"/>
    </row>
    <row r="27" spans="1:34" ht="15" x14ac:dyDescent="0.25">
      <c r="A27" s="6">
        <v>12</v>
      </c>
      <c r="B27" s="16" t="s">
        <v>26</v>
      </c>
      <c r="C27" s="49">
        <f>SUM(C21:C26)</f>
        <v>34792912.269999996</v>
      </c>
      <c r="D27" s="40"/>
      <c r="E27" s="49">
        <f>SUM(E21:E25)</f>
        <v>22490388.699999999</v>
      </c>
      <c r="F27" s="59" t="s">
        <v>14</v>
      </c>
      <c r="G27" s="37">
        <f>IFERROR(E27/C27,0)</f>
        <v>0.6464071913690369</v>
      </c>
      <c r="H27" s="40"/>
      <c r="I27" s="49">
        <f>SUM(I21:I26)</f>
        <v>35333592.849999994</v>
      </c>
      <c r="J27" s="40"/>
      <c r="K27" s="49">
        <f>SUM(K21:K25)</f>
        <v>20508927</v>
      </c>
      <c r="L27" s="59" t="s">
        <v>14</v>
      </c>
      <c r="M27" s="37">
        <f>IFERROR(K27/I27,0)</f>
        <v>0.58043706698793873</v>
      </c>
      <c r="N27" s="46"/>
      <c r="O27" s="49">
        <f>SUM(O21:O25)</f>
        <v>33524000</v>
      </c>
      <c r="P27" s="59"/>
      <c r="Q27" s="49">
        <f>SUM(Q21:Q25)</f>
        <v>20753869</v>
      </c>
      <c r="R27" s="59" t="s">
        <v>14</v>
      </c>
      <c r="S27" s="37">
        <f>IFERROR(Q27/O27,0)</f>
        <v>0.61907496122181127</v>
      </c>
      <c r="T27" s="45"/>
      <c r="U27" s="49">
        <f>SUM(U21:U26)</f>
        <v>244942</v>
      </c>
      <c r="V27" s="12">
        <f>U27/K27</f>
        <v>1.1943189421855176E-2</v>
      </c>
      <c r="W27" s="53"/>
      <c r="X27" s="53"/>
      <c r="Y27" s="53"/>
      <c r="Z27" s="53"/>
      <c r="AA27" s="12"/>
      <c r="AE27" s="84"/>
      <c r="AF27" s="87"/>
      <c r="AG27" s="87"/>
      <c r="AH27" s="93"/>
    </row>
    <row r="28" spans="1:34" x14ac:dyDescent="0.2">
      <c r="B28" s="12"/>
      <c r="C28" s="47"/>
      <c r="D28" s="45"/>
      <c r="E28" s="47"/>
      <c r="F28" s="45"/>
      <c r="G28" s="47"/>
      <c r="H28" s="45"/>
      <c r="I28" s="47"/>
      <c r="J28" s="45"/>
      <c r="K28" s="47"/>
      <c r="L28" s="45"/>
      <c r="M28" s="47"/>
      <c r="N28" s="46"/>
      <c r="O28" s="47"/>
      <c r="P28" s="45"/>
      <c r="Q28" s="47"/>
      <c r="R28" s="45"/>
      <c r="S28" s="47"/>
      <c r="T28" s="45"/>
      <c r="U28" s="47"/>
      <c r="V28" s="12"/>
      <c r="W28" s="19"/>
      <c r="X28" s="19"/>
      <c r="Y28" s="19"/>
      <c r="Z28" s="19"/>
      <c r="AG28" s="87"/>
    </row>
    <row r="29" spans="1:34" x14ac:dyDescent="0.2">
      <c r="B29" s="12"/>
      <c r="C29" s="47"/>
      <c r="D29" s="45"/>
      <c r="E29" s="47"/>
      <c r="F29" s="45"/>
      <c r="G29" s="47"/>
      <c r="H29" s="45"/>
      <c r="I29" s="47"/>
      <c r="J29" s="45"/>
      <c r="K29" s="47"/>
      <c r="L29" s="45"/>
      <c r="M29" s="47"/>
      <c r="N29" s="46"/>
      <c r="O29" s="47"/>
      <c r="P29" s="45"/>
      <c r="Q29" s="47"/>
      <c r="R29" s="45"/>
      <c r="S29" s="47"/>
      <c r="T29" s="45"/>
      <c r="U29" s="47"/>
      <c r="V29" s="12"/>
      <c r="W29" s="19"/>
      <c r="X29" s="19"/>
      <c r="Y29" s="19"/>
      <c r="Z29" s="19"/>
      <c r="AG29" s="87"/>
    </row>
    <row r="30" spans="1:34" ht="15.75" thickBot="1" x14ac:dyDescent="0.3">
      <c r="A30" s="6">
        <v>13</v>
      </c>
      <c r="B30" s="12" t="s">
        <v>27</v>
      </c>
      <c r="C30" s="60">
        <f>+C17-C27</f>
        <v>61393.050000019372</v>
      </c>
      <c r="D30" s="61"/>
      <c r="E30" s="60">
        <f>+E17-E27</f>
        <v>5379954.3000000007</v>
      </c>
      <c r="F30" s="61"/>
      <c r="G30" s="62"/>
      <c r="H30" s="61"/>
      <c r="I30" s="60">
        <f>+I17-I27</f>
        <v>19195.670000001788</v>
      </c>
      <c r="J30" s="61"/>
      <c r="K30" s="60">
        <f>+K17-K27</f>
        <v>5849435</v>
      </c>
      <c r="L30" s="61"/>
      <c r="M30" s="62"/>
      <c r="N30" s="63"/>
      <c r="O30" s="60">
        <f>+O17-O27</f>
        <v>15815</v>
      </c>
      <c r="P30" s="61"/>
      <c r="Q30" s="60">
        <f>+Q17-Q27</f>
        <v>6163995</v>
      </c>
      <c r="R30" s="45"/>
      <c r="S30" s="47"/>
      <c r="T30" s="45"/>
      <c r="U30" s="64"/>
      <c r="V30" s="12"/>
      <c r="W30" s="19"/>
      <c r="X30" s="19"/>
      <c r="Y30" s="19"/>
      <c r="Z30" s="19"/>
      <c r="AD30" s="86"/>
      <c r="AF30" s="86">
        <f>Q30/K30-1</f>
        <v>5.3776133934303028E-2</v>
      </c>
      <c r="AG30" s="87"/>
    </row>
    <row r="31" spans="1:34" ht="15" thickTop="1" x14ac:dyDescent="0.2">
      <c r="B31" s="19"/>
      <c r="C31" s="65"/>
      <c r="D31" s="46"/>
      <c r="E31" s="65"/>
      <c r="F31" s="46"/>
      <c r="G31" s="65"/>
      <c r="H31" s="46"/>
      <c r="I31" s="65"/>
      <c r="J31" s="46"/>
      <c r="K31" s="65"/>
      <c r="L31" s="46"/>
      <c r="M31" s="65"/>
      <c r="N31" s="46"/>
      <c r="O31" s="47"/>
      <c r="P31" s="45"/>
      <c r="Q31" s="47"/>
      <c r="R31" s="45"/>
      <c r="S31" s="47"/>
      <c r="T31" s="45"/>
      <c r="U31" s="47" t="s">
        <v>28</v>
      </c>
      <c r="V31" s="12"/>
      <c r="W31" s="19"/>
      <c r="X31" s="19"/>
      <c r="Y31" s="19"/>
      <c r="Z31" s="19"/>
      <c r="AG31" s="87"/>
    </row>
    <row r="32" spans="1:34" x14ac:dyDescent="0.2">
      <c r="B32" s="19"/>
      <c r="C32" s="65"/>
      <c r="D32" s="46"/>
      <c r="E32" s="65"/>
      <c r="F32" s="46"/>
      <c r="G32" s="65"/>
      <c r="H32" s="46"/>
      <c r="I32" s="65"/>
      <c r="J32" s="46"/>
      <c r="K32" s="65"/>
      <c r="L32" s="46"/>
      <c r="M32" s="65"/>
      <c r="N32" s="46"/>
      <c r="O32" s="65"/>
      <c r="P32" s="46"/>
      <c r="Q32" s="65"/>
      <c r="R32" s="46"/>
      <c r="S32" s="65"/>
      <c r="T32" s="46"/>
      <c r="U32" s="65"/>
      <c r="V32" s="19"/>
      <c r="W32" s="19"/>
      <c r="X32" s="19"/>
      <c r="Y32" s="19"/>
      <c r="Z32" s="19"/>
      <c r="AG32" s="87"/>
    </row>
    <row r="33" spans="1:44" s="12" customFormat="1" x14ac:dyDescent="0.2">
      <c r="B33" s="18" t="s">
        <v>14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8"/>
      <c r="P33" s="45"/>
      <c r="Q33" s="45"/>
      <c r="R33" s="45"/>
      <c r="S33" s="45"/>
      <c r="T33" s="45"/>
      <c r="U33" s="45"/>
      <c r="AF33" s="25"/>
      <c r="AG33" s="94"/>
    </row>
    <row r="34" spans="1:44" s="12" customFormat="1" ht="15.75" x14ac:dyDescent="0.25">
      <c r="B34" s="13"/>
      <c r="C34" s="66" t="s">
        <v>3</v>
      </c>
      <c r="D34" s="66"/>
      <c r="E34" s="66"/>
      <c r="F34" s="67"/>
      <c r="G34" s="67"/>
      <c r="H34" s="68"/>
      <c r="I34" s="66" t="s">
        <v>4</v>
      </c>
      <c r="J34" s="67"/>
      <c r="K34" s="66"/>
      <c r="L34" s="67"/>
      <c r="M34" s="67"/>
      <c r="N34" s="45"/>
      <c r="O34" s="66" t="s">
        <v>5</v>
      </c>
      <c r="P34" s="67"/>
      <c r="Q34" s="66"/>
      <c r="R34" s="67"/>
      <c r="S34" s="67"/>
      <c r="T34" s="45"/>
      <c r="U34" s="45"/>
      <c r="W34" s="69"/>
      <c r="X34" s="69"/>
      <c r="Y34" s="69"/>
      <c r="Z34" s="69"/>
    </row>
    <row r="35" spans="1:44" s="12" customFormat="1" ht="15.75" x14ac:dyDescent="0.25">
      <c r="B35" s="13" t="s">
        <v>29</v>
      </c>
      <c r="C35" s="45"/>
      <c r="D35" s="45"/>
      <c r="E35" s="54"/>
      <c r="F35" s="45"/>
      <c r="G35" s="54"/>
      <c r="H35" s="68"/>
      <c r="I35" s="45"/>
      <c r="J35" s="45"/>
      <c r="K35" s="54"/>
      <c r="L35" s="45"/>
      <c r="M35" s="54"/>
      <c r="N35" s="45"/>
      <c r="O35" s="45"/>
      <c r="P35" s="45"/>
      <c r="Q35" s="54"/>
      <c r="R35" s="45"/>
      <c r="S35" s="54"/>
      <c r="T35" s="45"/>
      <c r="U35" s="45"/>
      <c r="AD35" s="95" t="e">
        <f>'[1]Fund 8 Fund Balance'!B8</f>
        <v>#REF!</v>
      </c>
      <c r="AE35" s="96"/>
      <c r="AJ35" s="28"/>
    </row>
    <row r="36" spans="1:44" s="12" customFormat="1" ht="29.25" x14ac:dyDescent="0.25">
      <c r="B36" s="16" t="s">
        <v>7</v>
      </c>
      <c r="C36" s="70" t="s">
        <v>8</v>
      </c>
      <c r="D36" s="45"/>
      <c r="E36" s="70" t="s">
        <v>9</v>
      </c>
      <c r="F36" s="45"/>
      <c r="G36" s="70" t="s">
        <v>10</v>
      </c>
      <c r="H36" s="40"/>
      <c r="I36" s="70" t="s">
        <v>8</v>
      </c>
      <c r="J36" s="45"/>
      <c r="K36" s="70" t="s">
        <v>9</v>
      </c>
      <c r="L36" s="45"/>
      <c r="M36" s="70" t="s">
        <v>10</v>
      </c>
      <c r="N36" s="45"/>
      <c r="O36" s="70" t="s">
        <v>11</v>
      </c>
      <c r="P36" s="45"/>
      <c r="Q36" s="70" t="s">
        <v>9</v>
      </c>
      <c r="R36" s="45"/>
      <c r="S36" s="70" t="s">
        <v>10</v>
      </c>
      <c r="T36" s="45"/>
      <c r="U36" s="45"/>
      <c r="AD36" s="15"/>
      <c r="AF36" s="17"/>
      <c r="AL36" s="97"/>
      <c r="AN36" s="97"/>
    </row>
    <row r="37" spans="1:44" s="12" customFormat="1" ht="15" x14ac:dyDescent="0.25">
      <c r="B37" s="16"/>
      <c r="C37" s="70"/>
      <c r="D37" s="45"/>
      <c r="E37" s="71"/>
      <c r="F37" s="45"/>
      <c r="G37" s="70"/>
      <c r="H37" s="40"/>
      <c r="I37" s="70"/>
      <c r="J37" s="45"/>
      <c r="K37" s="70"/>
      <c r="L37" s="45"/>
      <c r="M37" s="70"/>
      <c r="N37" s="45"/>
      <c r="O37" s="70"/>
      <c r="P37" s="45"/>
      <c r="Q37" s="70"/>
      <c r="R37" s="45"/>
      <c r="S37" s="70"/>
      <c r="T37" s="45"/>
      <c r="U37" s="45"/>
      <c r="AD37" s="15"/>
      <c r="AL37" s="97"/>
      <c r="AM37" s="12" t="s">
        <v>48</v>
      </c>
      <c r="AN37" s="98" t="s">
        <v>49</v>
      </c>
      <c r="AO37" s="99" t="s">
        <v>50</v>
      </c>
      <c r="AP37" s="12" t="s">
        <v>51</v>
      </c>
      <c r="AQ37" s="12" t="s">
        <v>52</v>
      </c>
    </row>
    <row r="38" spans="1:44" s="12" customFormat="1" hidden="1" outlineLevel="1" x14ac:dyDescent="0.2">
      <c r="B38" s="21" t="s">
        <v>30</v>
      </c>
      <c r="C38" s="72">
        <v>86546.27</v>
      </c>
      <c r="D38" s="45"/>
      <c r="E38" s="72">
        <v>49181.13</v>
      </c>
      <c r="F38" s="45"/>
      <c r="G38" s="37">
        <f>IFERROR(E38/C38,0)</f>
        <v>0.56826400490743267</v>
      </c>
      <c r="H38" s="40"/>
      <c r="I38" s="72">
        <v>89484.730000000025</v>
      </c>
      <c r="J38" s="45"/>
      <c r="K38" s="72">
        <v>51304.800000000003</v>
      </c>
      <c r="L38" s="45"/>
      <c r="M38" s="37">
        <f>IFERROR(K38/I38,0)</f>
        <v>0.57333580824348451</v>
      </c>
      <c r="N38" s="45"/>
      <c r="O38" s="72">
        <v>5000</v>
      </c>
      <c r="P38" s="45"/>
      <c r="Q38" s="72">
        <v>4241.93</v>
      </c>
      <c r="R38" s="45"/>
      <c r="S38" s="37">
        <f>IFERROR(Q38/O38,0)</f>
        <v>0.84838600000000008</v>
      </c>
      <c r="T38" s="45"/>
      <c r="U38" s="45"/>
      <c r="AD38" s="15"/>
      <c r="AL38" s="97"/>
      <c r="AM38" s="12">
        <v>20</v>
      </c>
      <c r="AN38" s="12">
        <v>41500</v>
      </c>
      <c r="AO38" s="12">
        <v>42900</v>
      </c>
      <c r="AP38" s="12">
        <v>9</v>
      </c>
      <c r="AQ38" s="12">
        <v>8007</v>
      </c>
    </row>
    <row r="39" spans="1:44" s="12" customFormat="1" hidden="1" outlineLevel="1" x14ac:dyDescent="0.2">
      <c r="B39" s="21" t="s">
        <v>31</v>
      </c>
      <c r="C39" s="34">
        <v>509073.39000000013</v>
      </c>
      <c r="D39" s="45"/>
      <c r="E39" s="34">
        <v>290061.71999999997</v>
      </c>
      <c r="F39" s="45"/>
      <c r="G39" s="37">
        <f>IFERROR(E39/C39,0)</f>
        <v>0.56978370053873739</v>
      </c>
      <c r="H39" s="40"/>
      <c r="I39" s="34">
        <v>621140.05999999994</v>
      </c>
      <c r="J39" s="45"/>
      <c r="K39" s="34">
        <v>355598.8</v>
      </c>
      <c r="L39" s="45"/>
      <c r="M39" s="37">
        <f>IFERROR(K39/I39,0)</f>
        <v>0.57249374641848094</v>
      </c>
      <c r="N39" s="45"/>
      <c r="O39" s="34">
        <v>726000</v>
      </c>
      <c r="P39" s="45"/>
      <c r="Q39" s="34">
        <v>427052.91</v>
      </c>
      <c r="R39" s="45"/>
      <c r="S39" s="37">
        <f>IFERROR(Q39/O39,0)</f>
        <v>0.58822714876033055</v>
      </c>
      <c r="T39" s="45"/>
      <c r="U39" s="45"/>
      <c r="AD39" s="15"/>
      <c r="AL39" s="97"/>
      <c r="AM39" s="12">
        <v>20</v>
      </c>
      <c r="AN39" s="12">
        <v>41500</v>
      </c>
      <c r="AO39" s="12">
        <v>42900</v>
      </c>
      <c r="AP39" s="12">
        <v>9</v>
      </c>
      <c r="AQ39" s="12">
        <v>8450</v>
      </c>
    </row>
    <row r="40" spans="1:44" s="12" customFormat="1" hidden="1" outlineLevel="1" x14ac:dyDescent="0.2">
      <c r="B40" s="21" t="s">
        <v>32</v>
      </c>
      <c r="C40" s="34">
        <v>2018919.0399999998</v>
      </c>
      <c r="D40" s="45"/>
      <c r="E40" s="34">
        <v>1149326.99</v>
      </c>
      <c r="F40" s="45"/>
      <c r="G40" s="37">
        <f>IFERROR(E40/C40,0)</f>
        <v>0.56927839464033192</v>
      </c>
      <c r="H40" s="40"/>
      <c r="I40" s="34">
        <v>2083273.0400000003</v>
      </c>
      <c r="J40" s="45"/>
      <c r="K40" s="34">
        <v>1194440.96</v>
      </c>
      <c r="L40" s="45"/>
      <c r="M40" s="37">
        <f>IFERROR(K40/I40,0)</f>
        <v>0.57334825395714806</v>
      </c>
      <c r="N40" s="45"/>
      <c r="O40" s="34">
        <v>2360000</v>
      </c>
      <c r="P40" s="45"/>
      <c r="Q40" s="34">
        <v>1389173.12</v>
      </c>
      <c r="R40" s="45"/>
      <c r="S40" s="37">
        <f>IFERROR(Q40/O40,0)</f>
        <v>0.58863267796610175</v>
      </c>
      <c r="T40" s="45"/>
      <c r="U40" s="45"/>
      <c r="AD40" s="15"/>
      <c r="AL40" s="97"/>
      <c r="AM40" s="12">
        <v>20</v>
      </c>
      <c r="AN40" s="12">
        <v>41500</v>
      </c>
      <c r="AO40" s="12">
        <v>42900</v>
      </c>
      <c r="AP40" s="12">
        <v>8</v>
      </c>
      <c r="AQ40" s="12">
        <v>8450</v>
      </c>
    </row>
    <row r="41" spans="1:44" s="12" customFormat="1" hidden="1" outlineLevel="1" x14ac:dyDescent="0.2">
      <c r="B41" s="21" t="s">
        <v>33</v>
      </c>
      <c r="C41" s="34">
        <v>484041.49000000017</v>
      </c>
      <c r="D41" s="45"/>
      <c r="E41" s="34">
        <v>275766.7</v>
      </c>
      <c r="F41" s="45"/>
      <c r="G41" s="37">
        <f>IFERROR(E41/C41,0)</f>
        <v>0.56971707115437542</v>
      </c>
      <c r="H41" s="40"/>
      <c r="I41" s="34">
        <v>615742.74000000034</v>
      </c>
      <c r="J41" s="45"/>
      <c r="K41" s="34">
        <v>352392.92</v>
      </c>
      <c r="L41" s="45"/>
      <c r="M41" s="37">
        <f>IFERROR(K41/I41,0)</f>
        <v>0.57230544041818465</v>
      </c>
      <c r="N41" s="45"/>
      <c r="O41" s="34">
        <v>500000</v>
      </c>
      <c r="P41" s="45"/>
      <c r="Q41" s="34">
        <v>297054.7</v>
      </c>
      <c r="R41" s="45"/>
      <c r="S41" s="37">
        <f>IFERROR(Q41/O41,0)</f>
        <v>0.59410940000000001</v>
      </c>
      <c r="T41" s="45"/>
      <c r="U41" s="45"/>
      <c r="AD41" s="15"/>
      <c r="AL41" s="97"/>
      <c r="AM41" s="12">
        <v>20</v>
      </c>
      <c r="AN41" s="12">
        <v>41500</v>
      </c>
      <c r="AO41" s="12">
        <v>42900</v>
      </c>
      <c r="AP41" s="12">
        <v>9</v>
      </c>
      <c r="AQ41" s="12">
        <v>8546</v>
      </c>
    </row>
    <row r="42" spans="1:44" s="12" customFormat="1" hidden="1" outlineLevel="1" x14ac:dyDescent="0.2">
      <c r="B42" s="21" t="s">
        <v>34</v>
      </c>
      <c r="C42" s="34">
        <v>559981.78000000014</v>
      </c>
      <c r="D42" s="45"/>
      <c r="E42" s="34">
        <v>319044.46999999997</v>
      </c>
      <c r="F42" s="45"/>
      <c r="G42" s="37">
        <f>IFERROR(E42/C42,0)</f>
        <v>0.56974080478118394</v>
      </c>
      <c r="H42" s="40"/>
      <c r="I42" s="34">
        <v>607997.40999999968</v>
      </c>
      <c r="J42" s="45"/>
      <c r="K42" s="34">
        <v>348424.98</v>
      </c>
      <c r="L42" s="45"/>
      <c r="M42" s="37">
        <f>IFERROR(K42/I42,0)</f>
        <v>0.57306984251791493</v>
      </c>
      <c r="N42" s="45"/>
      <c r="O42" s="34">
        <v>610535</v>
      </c>
      <c r="P42" s="45"/>
      <c r="Q42" s="34">
        <v>360451.46</v>
      </c>
      <c r="R42" s="45"/>
      <c r="S42" s="37">
        <f>IFERROR(Q42/O42,0)</f>
        <v>0.59038623502338117</v>
      </c>
      <c r="T42" s="45"/>
      <c r="U42" s="45"/>
      <c r="AD42" s="15"/>
      <c r="AL42" s="97"/>
      <c r="AM42" s="12">
        <v>20</v>
      </c>
      <c r="AN42" s="12">
        <v>41500</v>
      </c>
      <c r="AO42" s="12">
        <v>42900</v>
      </c>
      <c r="AP42" s="12">
        <v>5</v>
      </c>
      <c r="AQ42" s="12">
        <v>8007</v>
      </c>
    </row>
    <row r="43" spans="1:44" s="12" customFormat="1" hidden="1" outlineLevel="1" x14ac:dyDescent="0.2">
      <c r="B43" s="18"/>
      <c r="C43" s="47"/>
      <c r="D43" s="45"/>
      <c r="E43" s="47"/>
      <c r="F43" s="45"/>
      <c r="G43" s="47"/>
      <c r="H43" s="40"/>
      <c r="I43" s="47"/>
      <c r="J43" s="45"/>
      <c r="K43" s="47"/>
      <c r="L43" s="45"/>
      <c r="M43" s="47"/>
      <c r="N43" s="45"/>
      <c r="O43" s="47"/>
      <c r="P43" s="45"/>
      <c r="Q43" s="47"/>
      <c r="R43" s="45"/>
      <c r="S43" s="47"/>
      <c r="T43" s="45"/>
      <c r="U43" s="45"/>
    </row>
    <row r="44" spans="1:44" s="12" customFormat="1" ht="15" collapsed="1" x14ac:dyDescent="0.25">
      <c r="A44" s="12">
        <v>14</v>
      </c>
      <c r="B44" s="16" t="s">
        <v>35</v>
      </c>
      <c r="C44" s="73">
        <f>SUM(C38:C43)</f>
        <v>3658561.9700000007</v>
      </c>
      <c r="D44" s="51"/>
      <c r="E44" s="73">
        <v>2155243.37</v>
      </c>
      <c r="F44" s="51"/>
      <c r="G44" s="37">
        <f>IFERROR(E44/C44,0)</f>
        <v>0.58909576704532352</v>
      </c>
      <c r="H44" s="40"/>
      <c r="I44" s="73">
        <f>SUM(I38:I43)</f>
        <v>4017637.98</v>
      </c>
      <c r="J44" s="51"/>
      <c r="K44" s="73">
        <v>2378208.37</v>
      </c>
      <c r="L44" s="51"/>
      <c r="M44" s="37">
        <f>IFERROR(K44/I44,0)</f>
        <v>0.59194192753026498</v>
      </c>
      <c r="N44" s="45"/>
      <c r="O44" s="73">
        <f>SUM(O38:O43)</f>
        <v>4201535</v>
      </c>
      <c r="P44" s="74"/>
      <c r="Q44" s="73">
        <v>2580367.73</v>
      </c>
      <c r="R44" s="51"/>
      <c r="S44" s="37">
        <f>IFERROR(Q44/O44,0)</f>
        <v>0.61414881227932172</v>
      </c>
      <c r="T44" s="45"/>
      <c r="U44" s="45"/>
      <c r="AD44" s="100" t="s">
        <v>53</v>
      </c>
      <c r="AF44" s="78"/>
      <c r="AJ44" s="101">
        <f>O44/I44-1</f>
        <v>4.577242173522067E-2</v>
      </c>
      <c r="AK44" s="94"/>
      <c r="AL44" s="101">
        <f>Q44/K44-1</f>
        <v>8.5004898035910825E-2</v>
      </c>
      <c r="AM44" s="85">
        <f>Q44-K44</f>
        <v>202159.35999999987</v>
      </c>
      <c r="AN44" s="76">
        <f>Q44-O44</f>
        <v>-1621167.27</v>
      </c>
      <c r="AO44" s="102">
        <f>AN44/O44</f>
        <v>-0.38585118772067828</v>
      </c>
      <c r="AR44" s="85">
        <f>Q44-K44</f>
        <v>202159.35999999987</v>
      </c>
    </row>
    <row r="45" spans="1:44" s="12" customFormat="1" x14ac:dyDescent="0.2">
      <c r="C45" s="47"/>
      <c r="D45" s="45"/>
      <c r="E45" s="47"/>
      <c r="F45" s="45"/>
      <c r="G45" s="47"/>
      <c r="H45" s="45"/>
      <c r="I45" s="47"/>
      <c r="J45" s="45"/>
      <c r="K45" s="47"/>
      <c r="L45" s="45"/>
      <c r="M45" s="47"/>
      <c r="N45" s="45"/>
      <c r="O45" s="47"/>
      <c r="P45" s="45"/>
      <c r="Q45" s="47"/>
      <c r="R45" s="45"/>
      <c r="S45" s="47"/>
      <c r="T45" s="45"/>
      <c r="U45" s="45"/>
      <c r="AJ45" s="28"/>
      <c r="AK45" s="103">
        <f>328562/323310-1</f>
        <v>1.6244471250502546E-2</v>
      </c>
    </row>
    <row r="46" spans="1:44" s="12" customFormat="1" ht="15" x14ac:dyDescent="0.25">
      <c r="B46" s="16" t="s">
        <v>20</v>
      </c>
      <c r="C46" s="54"/>
      <c r="D46" s="45"/>
      <c r="E46" s="54"/>
      <c r="F46" s="45"/>
      <c r="G46" s="54"/>
      <c r="H46" s="40"/>
      <c r="I46" s="54"/>
      <c r="J46" s="45"/>
      <c r="K46" s="54"/>
      <c r="L46" s="45"/>
      <c r="M46" s="54"/>
      <c r="N46" s="45"/>
      <c r="O46" s="54"/>
      <c r="P46" s="45"/>
      <c r="Q46" s="54"/>
      <c r="R46" s="45"/>
      <c r="S46" s="54"/>
      <c r="T46" s="45"/>
      <c r="U46" s="45"/>
      <c r="AD46" s="16" t="s">
        <v>54</v>
      </c>
      <c r="AF46" s="104"/>
      <c r="AJ46" s="28"/>
      <c r="AN46" s="76"/>
    </row>
    <row r="47" spans="1:44" s="12" customFormat="1" x14ac:dyDescent="0.2">
      <c r="B47" s="18"/>
      <c r="C47" s="47"/>
      <c r="D47" s="45"/>
      <c r="E47" s="47"/>
      <c r="F47" s="45"/>
      <c r="G47" s="47"/>
      <c r="H47" s="40"/>
      <c r="I47" s="47"/>
      <c r="J47" s="45"/>
      <c r="K47" s="47"/>
      <c r="L47" s="45"/>
      <c r="M47" s="47"/>
      <c r="N47" s="45"/>
      <c r="O47" s="47"/>
      <c r="P47" s="45"/>
      <c r="Q47" s="47"/>
      <c r="R47" s="45"/>
      <c r="S47" s="47"/>
      <c r="T47" s="45"/>
      <c r="U47" s="45"/>
      <c r="AD47" s="21"/>
      <c r="AF47" s="104"/>
      <c r="AM47" s="12" t="s">
        <v>48</v>
      </c>
      <c r="AN47" s="98" t="s">
        <v>49</v>
      </c>
      <c r="AO47" s="99" t="s">
        <v>50</v>
      </c>
      <c r="AP47" s="12" t="s">
        <v>51</v>
      </c>
      <c r="AQ47" s="12" t="s">
        <v>52</v>
      </c>
    </row>
    <row r="48" spans="1:44" s="12" customFormat="1" x14ac:dyDescent="0.2">
      <c r="A48" s="12">
        <v>15</v>
      </c>
      <c r="B48" s="18" t="s">
        <v>36</v>
      </c>
      <c r="C48" s="72">
        <v>17469.080000000002</v>
      </c>
      <c r="D48" s="36"/>
      <c r="E48" s="72">
        <v>9871</v>
      </c>
      <c r="F48" s="36"/>
      <c r="G48" s="37">
        <f t="shared" ref="G48:G54" si="1">IFERROR(E48/C48,0)</f>
        <v>0.56505551523033837</v>
      </c>
      <c r="H48" s="40"/>
      <c r="I48" s="72">
        <v>6634.25</v>
      </c>
      <c r="J48" s="36"/>
      <c r="K48" s="72">
        <v>2974</v>
      </c>
      <c r="L48" s="36"/>
      <c r="M48" s="37">
        <f t="shared" ref="M48:M54" si="2">IFERROR(K48/I48,0)</f>
        <v>0.44827976033462713</v>
      </c>
      <c r="N48" s="45"/>
      <c r="O48" s="72">
        <v>35000</v>
      </c>
      <c r="P48" s="36"/>
      <c r="Q48" s="72">
        <v>18382.27</v>
      </c>
      <c r="R48" s="36" t="s">
        <v>14</v>
      </c>
      <c r="S48" s="37">
        <f t="shared" ref="S48:S54" si="3">IFERROR(Q48/O48,0)</f>
        <v>0.52520771428571433</v>
      </c>
      <c r="T48" s="45"/>
      <c r="U48" s="45"/>
      <c r="AD48" s="21" t="s">
        <v>55</v>
      </c>
      <c r="AF48" s="104"/>
      <c r="AJ48" s="101">
        <f t="shared" ref="AJ48:AJ56" si="4">O48/I48-1</f>
        <v>4.275652862041678</v>
      </c>
      <c r="AK48" s="94"/>
      <c r="AL48" s="101">
        <f t="shared" ref="AL48:AL56" si="5">Q48/K48-1</f>
        <v>5.1809919300605243</v>
      </c>
      <c r="AM48" s="12">
        <v>20</v>
      </c>
      <c r="AN48" s="12">
        <v>59700</v>
      </c>
      <c r="AO48" s="12">
        <v>59700</v>
      </c>
      <c r="AP48" s="12">
        <v>9</v>
      </c>
      <c r="AQ48" s="12">
        <v>8007</v>
      </c>
      <c r="AR48" s="18" t="s">
        <v>36</v>
      </c>
    </row>
    <row r="49" spans="1:44" s="12" customFormat="1" x14ac:dyDescent="0.2">
      <c r="A49" s="12">
        <v>16</v>
      </c>
      <c r="B49" s="18" t="s">
        <v>37</v>
      </c>
      <c r="C49" s="34">
        <v>69264</v>
      </c>
      <c r="D49" s="75"/>
      <c r="E49" s="34">
        <v>69264</v>
      </c>
      <c r="F49" s="75" t="s">
        <v>14</v>
      </c>
      <c r="G49" s="37">
        <f t="shared" si="1"/>
        <v>1</v>
      </c>
      <c r="H49" s="40"/>
      <c r="I49" s="34">
        <v>100433</v>
      </c>
      <c r="J49" s="75"/>
      <c r="K49" s="34">
        <v>100433</v>
      </c>
      <c r="L49" s="75" t="s">
        <v>14</v>
      </c>
      <c r="M49" s="37">
        <f t="shared" si="2"/>
        <v>1</v>
      </c>
      <c r="N49" s="45"/>
      <c r="O49" s="34">
        <v>87000</v>
      </c>
      <c r="P49" s="45"/>
      <c r="Q49" s="34">
        <v>87033.41</v>
      </c>
      <c r="R49" s="75"/>
      <c r="S49" s="37">
        <f t="shared" si="3"/>
        <v>1.0003840229885057</v>
      </c>
      <c r="T49" s="45"/>
      <c r="U49" s="45"/>
      <c r="AD49" s="21" t="s">
        <v>56</v>
      </c>
      <c r="AF49" s="105"/>
      <c r="AJ49" s="101">
        <f t="shared" si="4"/>
        <v>-0.13375085878147619</v>
      </c>
      <c r="AK49" s="94"/>
      <c r="AL49" s="101">
        <f t="shared" si="5"/>
        <v>-0.13341819919747488</v>
      </c>
      <c r="AM49" s="12">
        <v>20</v>
      </c>
      <c r="AN49" s="12">
        <v>59100</v>
      </c>
      <c r="AO49" s="12">
        <v>59101</v>
      </c>
      <c r="AP49" s="12">
        <v>9</v>
      </c>
      <c r="AQ49" s="12">
        <v>8450</v>
      </c>
      <c r="AR49" s="18" t="s">
        <v>37</v>
      </c>
    </row>
    <row r="50" spans="1:44" s="12" customFormat="1" x14ac:dyDescent="0.2">
      <c r="A50" s="12">
        <v>17</v>
      </c>
      <c r="B50" s="18" t="s">
        <v>38</v>
      </c>
      <c r="C50" s="34">
        <v>450917.2</v>
      </c>
      <c r="D50" s="75"/>
      <c r="E50" s="34">
        <v>450917</v>
      </c>
      <c r="F50" s="75" t="s">
        <v>14</v>
      </c>
      <c r="G50" s="37">
        <f t="shared" si="1"/>
        <v>0.99999955645958949</v>
      </c>
      <c r="H50" s="40"/>
      <c r="I50" s="34">
        <v>538578</v>
      </c>
      <c r="J50" s="75"/>
      <c r="K50" s="34">
        <v>538578</v>
      </c>
      <c r="L50" s="75" t="s">
        <v>14</v>
      </c>
      <c r="M50" s="37">
        <f t="shared" si="2"/>
        <v>1</v>
      </c>
      <c r="N50" s="45"/>
      <c r="O50" s="34">
        <v>538000</v>
      </c>
      <c r="P50" s="45"/>
      <c r="Q50" s="34">
        <v>510037.24</v>
      </c>
      <c r="R50" s="75"/>
      <c r="S50" s="37">
        <f t="shared" si="3"/>
        <v>0.94802460966542745</v>
      </c>
      <c r="T50" s="45"/>
      <c r="U50" s="45"/>
      <c r="AF50" s="76"/>
      <c r="AJ50" s="101">
        <f t="shared" si="4"/>
        <v>-1.0731964543668759E-3</v>
      </c>
      <c r="AK50" s="94"/>
      <c r="AL50" s="101">
        <f t="shared" si="5"/>
        <v>-5.2992806984317964E-2</v>
      </c>
      <c r="AM50" s="12">
        <v>20</v>
      </c>
      <c r="AN50" s="12">
        <v>61800</v>
      </c>
      <c r="AO50" s="12">
        <v>61801</v>
      </c>
      <c r="AP50" s="12">
        <v>9</v>
      </c>
      <c r="AQ50" s="12">
        <v>8450</v>
      </c>
      <c r="AR50" s="18" t="s">
        <v>38</v>
      </c>
    </row>
    <row r="51" spans="1:44" s="12" customFormat="1" ht="15" x14ac:dyDescent="0.25">
      <c r="A51" s="12">
        <v>18</v>
      </c>
      <c r="B51" s="18" t="s">
        <v>39</v>
      </c>
      <c r="C51" s="34">
        <v>1664097.61</v>
      </c>
      <c r="D51" s="74"/>
      <c r="E51" s="34">
        <v>1327940.71</v>
      </c>
      <c r="F51" s="74" t="s">
        <v>14</v>
      </c>
      <c r="G51" s="37">
        <f t="shared" si="1"/>
        <v>0.79799448182609911</v>
      </c>
      <c r="H51" s="40"/>
      <c r="I51" s="34">
        <v>1964419.5999999999</v>
      </c>
      <c r="J51" s="74"/>
      <c r="K51" s="34">
        <v>1639604.29</v>
      </c>
      <c r="L51" s="74" t="s">
        <v>14</v>
      </c>
      <c r="M51" s="37">
        <f t="shared" si="2"/>
        <v>0.83465074875041978</v>
      </c>
      <c r="N51" s="45"/>
      <c r="O51" s="34">
        <v>2625000</v>
      </c>
      <c r="P51" s="45"/>
      <c r="Q51" s="34">
        <v>2236705.58</v>
      </c>
      <c r="R51" s="74"/>
      <c r="S51" s="37">
        <f t="shared" si="3"/>
        <v>0.85207831619047625</v>
      </c>
      <c r="T51" s="45"/>
      <c r="U51" s="45"/>
      <c r="AD51" s="16" t="s">
        <v>57</v>
      </c>
      <c r="AF51" s="78"/>
      <c r="AJ51" s="101">
        <f t="shared" si="4"/>
        <v>0.33627255602621764</v>
      </c>
      <c r="AK51" s="94"/>
      <c r="AL51" s="101">
        <f t="shared" si="5"/>
        <v>0.36417402274545152</v>
      </c>
      <c r="AM51" s="12">
        <v>20</v>
      </c>
      <c r="AN51" s="12">
        <v>50000</v>
      </c>
      <c r="AO51" s="12">
        <v>79999</v>
      </c>
      <c r="AP51" s="12">
        <v>8</v>
      </c>
      <c r="AQ51" s="12">
        <v>8450</v>
      </c>
      <c r="AR51" s="18" t="s">
        <v>39</v>
      </c>
    </row>
    <row r="52" spans="1:44" s="12" customFormat="1" x14ac:dyDescent="0.2">
      <c r="A52" s="12">
        <v>19</v>
      </c>
      <c r="B52" s="18" t="s">
        <v>40</v>
      </c>
      <c r="C52" s="34">
        <v>574274.25</v>
      </c>
      <c r="D52" s="36"/>
      <c r="E52" s="34">
        <v>575664.25</v>
      </c>
      <c r="F52" s="36"/>
      <c r="G52" s="37">
        <f t="shared" si="1"/>
        <v>1.0024204463285618</v>
      </c>
      <c r="H52" s="40"/>
      <c r="I52" s="34">
        <v>581492.15</v>
      </c>
      <c r="J52" s="36"/>
      <c r="K52" s="34">
        <v>509315.34</v>
      </c>
      <c r="L52" s="36"/>
      <c r="M52" s="37">
        <f t="shared" si="2"/>
        <v>0.87587655310566104</v>
      </c>
      <c r="N52" s="45"/>
      <c r="O52" s="34">
        <v>631147</v>
      </c>
      <c r="P52" s="45"/>
      <c r="Q52" s="34">
        <v>451611.16</v>
      </c>
      <c r="R52" s="36"/>
      <c r="S52" s="37">
        <f t="shared" si="3"/>
        <v>0.71554037332031994</v>
      </c>
      <c r="T52" s="45"/>
      <c r="U52" s="45"/>
      <c r="AF52" s="20"/>
      <c r="AJ52" s="101">
        <f t="shared" si="4"/>
        <v>8.5392124382074552E-2</v>
      </c>
      <c r="AK52" s="94"/>
      <c r="AL52" s="101">
        <f t="shared" si="5"/>
        <v>-0.11329754960846072</v>
      </c>
      <c r="AM52" s="12">
        <v>20</v>
      </c>
      <c r="AN52" s="12">
        <v>50000</v>
      </c>
      <c r="AO52" s="12">
        <v>79999</v>
      </c>
      <c r="AP52" s="12">
        <v>5</v>
      </c>
      <c r="AQ52" s="12">
        <v>8007</v>
      </c>
      <c r="AR52" s="18" t="s">
        <v>40</v>
      </c>
    </row>
    <row r="53" spans="1:44" s="12" customFormat="1" ht="15" x14ac:dyDescent="0.25">
      <c r="A53" s="12">
        <v>20</v>
      </c>
      <c r="B53" s="18" t="s">
        <v>41</v>
      </c>
      <c r="C53" s="34">
        <v>0</v>
      </c>
      <c r="D53" s="36"/>
      <c r="E53" s="34">
        <v>0</v>
      </c>
      <c r="F53" s="36"/>
      <c r="G53" s="37">
        <f t="shared" si="1"/>
        <v>0</v>
      </c>
      <c r="H53" s="40"/>
      <c r="I53" s="34">
        <v>0</v>
      </c>
      <c r="J53" s="36"/>
      <c r="K53" s="34">
        <v>0</v>
      </c>
      <c r="L53" s="36"/>
      <c r="M53" s="37">
        <f t="shared" si="2"/>
        <v>0</v>
      </c>
      <c r="N53" s="45"/>
      <c r="O53" s="34">
        <v>0</v>
      </c>
      <c r="P53" s="38"/>
      <c r="Q53" s="34">
        <v>0</v>
      </c>
      <c r="R53" s="36"/>
      <c r="S53" s="37">
        <f t="shared" si="3"/>
        <v>0</v>
      </c>
      <c r="T53" s="45"/>
      <c r="U53" s="45"/>
      <c r="AD53" s="16" t="s">
        <v>58</v>
      </c>
      <c r="AF53" s="15"/>
      <c r="AJ53" s="101" t="e">
        <f t="shared" si="4"/>
        <v>#DIV/0!</v>
      </c>
      <c r="AK53" s="94"/>
      <c r="AL53" s="101" t="e">
        <f t="shared" si="5"/>
        <v>#DIV/0!</v>
      </c>
      <c r="AR53" s="18" t="s">
        <v>41</v>
      </c>
    </row>
    <row r="54" spans="1:44" s="12" customFormat="1" x14ac:dyDescent="0.2">
      <c r="A54" s="12">
        <v>21</v>
      </c>
      <c r="B54" s="18" t="s">
        <v>42</v>
      </c>
      <c r="C54" s="34">
        <v>395390.00000000006</v>
      </c>
      <c r="D54" s="36"/>
      <c r="E54" s="34">
        <v>0</v>
      </c>
      <c r="F54" s="36"/>
      <c r="G54" s="37">
        <f t="shared" si="1"/>
        <v>0</v>
      </c>
      <c r="H54" s="40"/>
      <c r="I54" s="34">
        <v>260453.4200000001</v>
      </c>
      <c r="J54" s="36"/>
      <c r="K54" s="34">
        <v>0</v>
      </c>
      <c r="L54" s="36"/>
      <c r="M54" s="37">
        <f t="shared" si="2"/>
        <v>0</v>
      </c>
      <c r="N54" s="45"/>
      <c r="O54" s="34">
        <v>465000</v>
      </c>
      <c r="P54" s="38"/>
      <c r="Q54" s="34">
        <v>30715.39</v>
      </c>
      <c r="R54" s="36"/>
      <c r="S54" s="37">
        <f t="shared" si="3"/>
        <v>6.6054602150537628E-2</v>
      </c>
      <c r="T54" s="45"/>
      <c r="U54" s="45"/>
      <c r="AD54" s="18"/>
      <c r="AF54" s="20"/>
      <c r="AJ54" s="101">
        <f t="shared" si="4"/>
        <v>0.78534802883371557</v>
      </c>
      <c r="AK54" s="94"/>
      <c r="AL54" s="101" t="e">
        <f t="shared" si="5"/>
        <v>#DIV/0!</v>
      </c>
      <c r="AM54" s="12">
        <v>20</v>
      </c>
      <c r="AN54" s="12">
        <v>50000</v>
      </c>
      <c r="AO54" s="12">
        <v>79999</v>
      </c>
      <c r="AP54" s="12">
        <v>9</v>
      </c>
      <c r="AQ54" s="12">
        <v>8546</v>
      </c>
      <c r="AR54" s="18" t="s">
        <v>42</v>
      </c>
    </row>
    <row r="55" spans="1:44" s="12" customFormat="1" x14ac:dyDescent="0.2">
      <c r="B55" s="18" t="s">
        <v>43</v>
      </c>
      <c r="C55" s="43"/>
      <c r="D55" s="45"/>
      <c r="E55" s="43"/>
      <c r="F55" s="40"/>
      <c r="G55" s="47"/>
      <c r="H55" s="40"/>
      <c r="I55" s="43"/>
      <c r="J55" s="45"/>
      <c r="K55" s="43"/>
      <c r="L55" s="40"/>
      <c r="M55" s="47"/>
      <c r="N55" s="45"/>
      <c r="O55" s="43"/>
      <c r="P55" s="40"/>
      <c r="Q55" s="43"/>
      <c r="R55" s="40"/>
      <c r="S55" s="47"/>
      <c r="T55" s="45"/>
      <c r="U55" s="45"/>
      <c r="AD55" s="21" t="s">
        <v>59</v>
      </c>
      <c r="AF55" s="104"/>
      <c r="AJ55" s="101"/>
      <c r="AK55" s="94"/>
      <c r="AL55" s="101"/>
      <c r="AN55" s="76"/>
    </row>
    <row r="56" spans="1:44" s="12" customFormat="1" ht="15" x14ac:dyDescent="0.25">
      <c r="A56" s="12">
        <v>22</v>
      </c>
      <c r="B56" s="16" t="s">
        <v>26</v>
      </c>
      <c r="C56" s="49">
        <f>SUM(C48:C54)</f>
        <v>3171412.14</v>
      </c>
      <c r="D56" s="51"/>
      <c r="E56" s="49">
        <f>SUM(E48:E54)</f>
        <v>2433656.96</v>
      </c>
      <c r="F56" s="51" t="s">
        <v>14</v>
      </c>
      <c r="G56" s="37">
        <f>IFERROR(E56/C56,0)</f>
        <v>0.76737328753493383</v>
      </c>
      <c r="H56" s="40"/>
      <c r="I56" s="49">
        <f>SUM(I48:I54)</f>
        <v>3452010.4199999995</v>
      </c>
      <c r="J56" s="51"/>
      <c r="K56" s="49">
        <f>SUM(K48:K54)</f>
        <v>2790904.63</v>
      </c>
      <c r="L56" s="51" t="s">
        <v>14</v>
      </c>
      <c r="M56" s="37">
        <f>IFERROR(K56/I56,0)</f>
        <v>0.80848673394213</v>
      </c>
      <c r="N56" s="45"/>
      <c r="O56" s="49">
        <f>SUM(O48:O54)</f>
        <v>4381147</v>
      </c>
      <c r="P56" s="51"/>
      <c r="Q56" s="49">
        <f>SUM(Q48:Q54)</f>
        <v>3334485.0500000003</v>
      </c>
      <c r="R56" s="51" t="s">
        <v>14</v>
      </c>
      <c r="S56" s="37">
        <f>IFERROR(Q56/O56,0)</f>
        <v>0.76109864608514621</v>
      </c>
      <c r="T56" s="45"/>
      <c r="U56" s="45"/>
      <c r="AD56" s="21" t="s">
        <v>60</v>
      </c>
      <c r="AF56" s="106"/>
      <c r="AJ56" s="101">
        <f t="shared" si="4"/>
        <v>0.26915810410560725</v>
      </c>
      <c r="AK56" s="94"/>
      <c r="AL56" s="101">
        <f t="shared" si="5"/>
        <v>0.19476853997694654</v>
      </c>
      <c r="AN56" s="97"/>
    </row>
    <row r="57" spans="1:44" s="12" customFormat="1" hidden="1" x14ac:dyDescent="0.2">
      <c r="B57" s="18" t="s">
        <v>14</v>
      </c>
      <c r="C57" s="43"/>
      <c r="D57" s="45"/>
      <c r="E57" s="47"/>
      <c r="F57" s="45"/>
      <c r="G57" s="47"/>
      <c r="H57" s="40"/>
      <c r="I57" s="43"/>
      <c r="J57" s="45"/>
      <c r="K57" s="47"/>
      <c r="L57" s="45"/>
      <c r="M57" s="47"/>
      <c r="N57" s="45"/>
      <c r="O57" s="47"/>
      <c r="P57" s="45"/>
      <c r="Q57" s="47"/>
      <c r="R57" s="45"/>
      <c r="S57" s="47"/>
      <c r="T57" s="45"/>
      <c r="U57" s="45"/>
      <c r="W57" s="76"/>
      <c r="X57" s="76"/>
      <c r="Y57" s="76"/>
      <c r="Z57" s="76"/>
      <c r="AF57" s="18"/>
      <c r="AH57" s="76"/>
    </row>
    <row r="58" spans="1:44" s="12" customFormat="1" ht="15" hidden="1" x14ac:dyDescent="0.25">
      <c r="B58" s="18"/>
      <c r="C58" s="72"/>
      <c r="D58" s="45"/>
      <c r="E58" s="47"/>
      <c r="F58" s="45"/>
      <c r="G58" s="47"/>
      <c r="H58" s="40"/>
      <c r="I58" s="43"/>
      <c r="J58" s="45"/>
      <c r="K58" s="47"/>
      <c r="L58" s="45"/>
      <c r="M58" s="47"/>
      <c r="N58" s="45"/>
      <c r="O58" s="47"/>
      <c r="P58" s="45"/>
      <c r="Q58" s="47"/>
      <c r="R58" s="45"/>
      <c r="S58" s="47"/>
      <c r="T58" s="45"/>
      <c r="U58" s="77" t="s">
        <v>44</v>
      </c>
      <c r="W58" s="78"/>
      <c r="X58" s="78"/>
      <c r="Y58" s="78"/>
      <c r="Z58" s="78"/>
      <c r="AF58" s="97"/>
      <c r="AH58" s="76"/>
    </row>
    <row r="59" spans="1:44" s="12" customFormat="1" hidden="1" x14ac:dyDescent="0.2">
      <c r="A59" s="12">
        <v>23</v>
      </c>
      <c r="C59" s="45"/>
      <c r="D59" s="45"/>
      <c r="E59" s="40"/>
      <c r="F59" s="45"/>
      <c r="G59" s="45"/>
      <c r="H59" s="40"/>
      <c r="I59" s="45"/>
      <c r="J59" s="45"/>
      <c r="K59" s="40"/>
      <c r="L59" s="45"/>
      <c r="M59" s="45"/>
      <c r="N59" s="45"/>
      <c r="O59" s="45"/>
      <c r="P59" s="45"/>
      <c r="Q59" s="79"/>
      <c r="R59" s="45"/>
      <c r="S59" s="45"/>
      <c r="T59" s="45"/>
      <c r="U59" s="45"/>
      <c r="AD59" s="28"/>
      <c r="AF59" s="18"/>
    </row>
    <row r="60" spans="1:44" s="12" customFormat="1" ht="15" hidden="1" x14ac:dyDescent="0.25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61" t="s">
        <v>45</v>
      </c>
      <c r="W60" s="78"/>
      <c r="X60" s="78"/>
      <c r="Y60" s="78"/>
      <c r="Z60" s="78"/>
      <c r="AF60" s="18"/>
    </row>
    <row r="61" spans="1:44" s="12" customFormat="1" hidden="1" x14ac:dyDescent="0.2">
      <c r="A61" s="12">
        <v>24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</row>
    <row r="62" spans="1:44" s="12" customFormat="1" x14ac:dyDescent="0.2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AF62" s="97"/>
      <c r="AH62" s="97"/>
    </row>
    <row r="63" spans="1:44" s="12" customFormat="1" x14ac:dyDescent="0.2">
      <c r="B63" s="80" t="s">
        <v>46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AF63" s="97"/>
      <c r="AH63" s="97"/>
    </row>
    <row r="64" spans="1:44" s="12" customFormat="1" x14ac:dyDescent="0.2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AF64" s="97"/>
      <c r="AH64" s="97"/>
    </row>
    <row r="65" spans="3:34" s="12" customFormat="1" x14ac:dyDescent="0.2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34"/>
      <c r="R65" s="45"/>
      <c r="S65" s="45"/>
      <c r="T65" s="45"/>
      <c r="U65" s="45"/>
      <c r="AF65" s="97"/>
      <c r="AH65" s="97"/>
    </row>
    <row r="66" spans="3:34" x14ac:dyDescent="0.2"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AF66" s="93"/>
      <c r="AH66" s="93"/>
    </row>
    <row r="67" spans="3:34" x14ac:dyDescent="0.2"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AF67" s="93"/>
      <c r="AH67" s="93"/>
    </row>
    <row r="68" spans="3:34" x14ac:dyDescent="0.2">
      <c r="C68" s="107"/>
      <c r="D68" s="107"/>
      <c r="E68" s="107"/>
      <c r="AF68" s="93"/>
      <c r="AH68" s="93"/>
    </row>
    <row r="69" spans="3:34" x14ac:dyDescent="0.2">
      <c r="C69" s="107"/>
      <c r="D69" s="107"/>
      <c r="E69" s="107"/>
      <c r="AF69" s="93"/>
      <c r="AH69" s="93"/>
    </row>
    <row r="70" spans="3:34" x14ac:dyDescent="0.2">
      <c r="C70" s="107"/>
      <c r="D70" s="107"/>
      <c r="E70" s="107"/>
      <c r="AF70" s="93"/>
      <c r="AH70" s="93"/>
    </row>
    <row r="71" spans="3:34" x14ac:dyDescent="0.2">
      <c r="C71" s="107"/>
      <c r="D71" s="107"/>
      <c r="E71" s="107"/>
      <c r="AF71" s="93"/>
      <c r="AH71" s="93"/>
    </row>
    <row r="72" spans="3:34" x14ac:dyDescent="0.2">
      <c r="C72" s="107"/>
      <c r="D72" s="107"/>
      <c r="E72" s="107"/>
      <c r="AF72" s="93"/>
      <c r="AH72" s="93"/>
    </row>
    <row r="73" spans="3:34" x14ac:dyDescent="0.2">
      <c r="C73" s="107"/>
      <c r="D73" s="107"/>
      <c r="E73" s="107"/>
      <c r="AF73" s="93"/>
      <c r="AH73" s="93"/>
    </row>
    <row r="74" spans="3:34" x14ac:dyDescent="0.2">
      <c r="C74" s="107"/>
      <c r="D74" s="107"/>
      <c r="E74" s="107"/>
      <c r="AF74" s="93"/>
      <c r="AH74" s="93"/>
    </row>
    <row r="75" spans="3:34" x14ac:dyDescent="0.2">
      <c r="C75" s="107"/>
      <c r="D75" s="107"/>
      <c r="E75" s="107"/>
      <c r="AF75" s="93"/>
      <c r="AH75" s="93"/>
    </row>
    <row r="76" spans="3:34" x14ac:dyDescent="0.2">
      <c r="C76" s="107"/>
      <c r="D76" s="107"/>
      <c r="E76" s="107"/>
      <c r="AF76" s="93"/>
      <c r="AH76" s="93"/>
    </row>
    <row r="77" spans="3:34" x14ac:dyDescent="0.2">
      <c r="AF77" s="93"/>
      <c r="AH77" s="93"/>
    </row>
    <row r="78" spans="3:34" x14ac:dyDescent="0.2">
      <c r="AF78" s="93"/>
      <c r="AH78" s="93"/>
    </row>
    <row r="79" spans="3:34" x14ac:dyDescent="0.2">
      <c r="AF79" s="93"/>
      <c r="AH79" s="93"/>
    </row>
    <row r="80" spans="3:34" x14ac:dyDescent="0.2">
      <c r="AH80" s="93"/>
    </row>
    <row r="81" spans="34:34" x14ac:dyDescent="0.2">
      <c r="AH81" s="93"/>
    </row>
    <row r="82" spans="34:34" x14ac:dyDescent="0.2">
      <c r="AH82" s="93"/>
    </row>
    <row r="83" spans="34:34" x14ac:dyDescent="0.2">
      <c r="AH83" s="93"/>
    </row>
    <row r="84" spans="34:34" x14ac:dyDescent="0.2">
      <c r="AH84" s="93"/>
    </row>
    <row r="85" spans="34:34" x14ac:dyDescent="0.2">
      <c r="AH85" s="93"/>
    </row>
    <row r="86" spans="34:34" x14ac:dyDescent="0.2">
      <c r="AH86" s="93"/>
    </row>
    <row r="87" spans="34:34" x14ac:dyDescent="0.2">
      <c r="AH87" s="9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opLeftCell="A13" workbookViewId="0">
      <selection activeCell="G35" sqref="G35"/>
    </sheetView>
  </sheetViews>
  <sheetFormatPr defaultColWidth="9.140625" defaultRowHeight="15" outlineLevelRow="1" x14ac:dyDescent="0.25"/>
  <cols>
    <col min="1" max="1" width="3.42578125" style="141" customWidth="1"/>
    <col min="2" max="2" width="31.7109375" style="141" customWidth="1"/>
    <col min="3" max="3" width="14.28515625" style="141" customWidth="1"/>
    <col min="4" max="4" width="1.7109375" style="141" customWidth="1"/>
    <col min="5" max="5" width="14.28515625" style="141" customWidth="1"/>
    <col min="6" max="6" width="1.7109375" style="150" customWidth="1"/>
    <col min="7" max="7" width="14.28515625" style="141" customWidth="1"/>
    <col min="8" max="8" width="1.7109375" style="141" customWidth="1"/>
    <col min="9" max="9" width="14.28515625" style="141" customWidth="1"/>
    <col min="10" max="10" width="1.7109375" style="141" customWidth="1"/>
    <col min="11" max="11" width="14.28515625" style="141" customWidth="1"/>
    <col min="12" max="12" width="1.7109375" style="141" customWidth="1"/>
    <col min="13" max="13" width="14.28515625" style="141" customWidth="1"/>
    <col min="14" max="14" width="1.7109375" style="141" customWidth="1"/>
    <col min="15" max="15" width="14.28515625" style="141" customWidth="1"/>
    <col min="16" max="16" width="1.7109375" style="141" customWidth="1"/>
    <col min="17" max="17" width="14.28515625" style="141" customWidth="1"/>
    <col min="18" max="18" width="1.7109375" style="141" customWidth="1"/>
    <col min="19" max="16384" width="9.140625" style="141"/>
  </cols>
  <sheetData>
    <row r="1" spans="1:18" s="18" customFormat="1" ht="14.25" x14ac:dyDescent="0.2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8" s="111" customFormat="1" ht="20.25" x14ac:dyDescent="0.3">
      <c r="A2" s="109"/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8" s="111" customFormat="1" ht="20.25" x14ac:dyDescent="0.3">
      <c r="A3" s="109"/>
      <c r="B3" s="110" t="s">
        <v>61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18" s="18" customFormat="1" ht="20.25" x14ac:dyDescent="0.3">
      <c r="A4" s="108"/>
      <c r="B4" s="110" t="str">
        <f>'[2]Board Report'!B4</f>
        <v>Period 8 (67%)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8" s="18" customFormat="1" ht="14.25" x14ac:dyDescent="0.2">
      <c r="A5" s="108"/>
      <c r="B5" s="113">
        <f>'[2]Board Report'!B5</f>
        <v>44620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8" s="18" customFormat="1" ht="14.25" x14ac:dyDescent="0.2">
      <c r="A6" s="108"/>
      <c r="B6" s="113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7" spans="1:18" s="12" customFormat="1" x14ac:dyDescent="0.25">
      <c r="A7" s="108"/>
      <c r="B7" s="113"/>
      <c r="C7" s="114" t="s">
        <v>62</v>
      </c>
      <c r="D7" s="112"/>
      <c r="E7" s="112"/>
      <c r="F7" s="108"/>
      <c r="G7" s="114" t="s">
        <v>63</v>
      </c>
      <c r="H7" s="112"/>
      <c r="I7" s="112"/>
      <c r="J7" s="108"/>
      <c r="K7" s="114" t="s">
        <v>64</v>
      </c>
      <c r="L7" s="112"/>
      <c r="M7" s="112"/>
      <c r="N7" s="115"/>
      <c r="O7" s="114" t="s">
        <v>65</v>
      </c>
      <c r="P7" s="112"/>
      <c r="Q7" s="112"/>
    </row>
    <row r="8" spans="1:18" s="12" customFormat="1" x14ac:dyDescent="0.25">
      <c r="A8" s="108"/>
      <c r="B8" s="113"/>
      <c r="C8" s="114" t="s">
        <v>66</v>
      </c>
      <c r="D8" s="112"/>
      <c r="E8" s="112"/>
      <c r="F8" s="108"/>
      <c r="G8" s="114" t="s">
        <v>67</v>
      </c>
      <c r="H8" s="112"/>
      <c r="I8" s="112"/>
      <c r="J8" s="108"/>
      <c r="K8" s="114" t="s">
        <v>68</v>
      </c>
      <c r="L8" s="112"/>
      <c r="M8" s="112"/>
      <c r="N8" s="108"/>
      <c r="O8" s="114" t="s">
        <v>69</v>
      </c>
      <c r="P8" s="112"/>
      <c r="Q8" s="112"/>
      <c r="R8" s="18"/>
    </row>
    <row r="9" spans="1:18" s="12" customFormat="1" ht="14.25" x14ac:dyDescent="0.2">
      <c r="A9" s="115"/>
      <c r="B9" s="115"/>
      <c r="C9" s="115"/>
      <c r="D9" s="115"/>
      <c r="E9" s="115"/>
      <c r="F9" s="108"/>
      <c r="G9" s="115"/>
      <c r="H9" s="115"/>
      <c r="I9" s="115"/>
      <c r="J9" s="108"/>
      <c r="K9" s="115"/>
      <c r="L9" s="115"/>
      <c r="M9" s="115"/>
      <c r="N9" s="108"/>
      <c r="O9" s="115"/>
      <c r="P9" s="115"/>
      <c r="Q9" s="115"/>
      <c r="R9" s="18"/>
    </row>
    <row r="10" spans="1:18" s="12" customFormat="1" ht="15.75" x14ac:dyDescent="0.25">
      <c r="A10" s="115"/>
      <c r="B10" s="115"/>
      <c r="C10" s="116" t="s">
        <v>4</v>
      </c>
      <c r="D10" s="117"/>
      <c r="E10" s="116" t="s">
        <v>5</v>
      </c>
      <c r="F10" s="118"/>
      <c r="G10" s="116" t="s">
        <v>4</v>
      </c>
      <c r="H10" s="117"/>
      <c r="I10" s="116" t="s">
        <v>5</v>
      </c>
      <c r="J10" s="118"/>
      <c r="K10" s="116" t="s">
        <v>4</v>
      </c>
      <c r="L10" s="117"/>
      <c r="M10" s="116" t="s">
        <v>5</v>
      </c>
      <c r="N10" s="118"/>
      <c r="O10" s="116" t="s">
        <v>4</v>
      </c>
      <c r="P10" s="117"/>
      <c r="Q10" s="116" t="s">
        <v>5</v>
      </c>
      <c r="R10" s="119"/>
    </row>
    <row r="11" spans="1:18" s="12" customFormat="1" ht="15.75" x14ac:dyDescent="0.25">
      <c r="A11" s="115"/>
      <c r="B11" s="120"/>
      <c r="C11" s="115"/>
      <c r="D11" s="115"/>
      <c r="E11" s="121"/>
      <c r="F11" s="108"/>
      <c r="G11" s="115"/>
      <c r="H11" s="115"/>
      <c r="I11" s="121"/>
      <c r="J11" s="108"/>
      <c r="K11" s="115"/>
      <c r="L11" s="115"/>
      <c r="M11" s="121"/>
      <c r="N11" s="108"/>
      <c r="O11" s="115"/>
      <c r="P11" s="115"/>
      <c r="Q11" s="121"/>
      <c r="R11" s="18"/>
    </row>
    <row r="12" spans="1:18" s="12" customFormat="1" ht="29.25" x14ac:dyDescent="0.25">
      <c r="A12" s="115"/>
      <c r="B12" s="122"/>
      <c r="C12" s="123" t="s">
        <v>8</v>
      </c>
      <c r="D12" s="115"/>
      <c r="E12" s="123" t="s">
        <v>9</v>
      </c>
      <c r="F12" s="108"/>
      <c r="G12" s="123" t="s">
        <v>8</v>
      </c>
      <c r="H12" s="115"/>
      <c r="I12" s="123" t="s">
        <v>9</v>
      </c>
      <c r="J12" s="108"/>
      <c r="K12" s="123" t="s">
        <v>8</v>
      </c>
      <c r="L12" s="115"/>
      <c r="M12" s="123" t="s">
        <v>9</v>
      </c>
      <c r="N12" s="108"/>
      <c r="O12" s="123" t="s">
        <v>8</v>
      </c>
      <c r="P12" s="115"/>
      <c r="Q12" s="123" t="s">
        <v>9</v>
      </c>
      <c r="R12" s="18"/>
    </row>
    <row r="13" spans="1:18" s="12" customFormat="1" ht="14.25" x14ac:dyDescent="0.2">
      <c r="A13" s="115"/>
      <c r="B13" s="108"/>
      <c r="C13" s="124"/>
      <c r="D13" s="115"/>
      <c r="E13" s="124"/>
      <c r="F13" s="108"/>
      <c r="G13" s="124"/>
      <c r="H13" s="115"/>
      <c r="I13" s="124"/>
      <c r="J13" s="108"/>
      <c r="K13" s="124"/>
      <c r="L13" s="115"/>
      <c r="M13" s="124"/>
      <c r="N13" s="108"/>
      <c r="O13" s="124"/>
      <c r="P13" s="115"/>
      <c r="Q13" s="124"/>
      <c r="R13" s="18"/>
    </row>
    <row r="14" spans="1:18" s="12" customFormat="1" x14ac:dyDescent="0.25">
      <c r="A14" s="115">
        <v>1</v>
      </c>
      <c r="B14" s="125" t="s">
        <v>70</v>
      </c>
      <c r="C14" s="126">
        <f>'[2]Fund 1 Fund Balance'!G11</f>
        <v>5143867.47</v>
      </c>
      <c r="D14" s="127"/>
      <c r="E14" s="128">
        <f>'[2]Fund 1 Fund Balance'!I11</f>
        <v>5163063.1399999997</v>
      </c>
      <c r="F14" s="129"/>
      <c r="G14" s="128">
        <f>'[2]Fund 2 Fund Balance'!G11</f>
        <v>3987819.71</v>
      </c>
      <c r="H14" s="50"/>
      <c r="I14" s="128">
        <f>'[2]Fund 2 Fund Balance'!I11</f>
        <v>4816197.26</v>
      </c>
      <c r="J14" s="129"/>
      <c r="K14" s="128">
        <f>'[2]Fund 3 Fund Balance'!G11</f>
        <v>2588165.31</v>
      </c>
      <c r="L14" s="50"/>
      <c r="M14" s="128">
        <f>'[2]Fund 3 Fund Balance'!I11</f>
        <v>3339222.689999999</v>
      </c>
      <c r="N14" s="129"/>
      <c r="O14" s="128">
        <f>'[2]Fund 4 Fund Balance'!G11</f>
        <v>438365.17999999993</v>
      </c>
      <c r="P14" s="50"/>
      <c r="Q14" s="128">
        <f>'[2]Fund 4 Fund Balance'!I11</f>
        <v>252952.25</v>
      </c>
      <c r="R14" s="129"/>
    </row>
    <row r="15" spans="1:18" s="12" customFormat="1" ht="14.25" x14ac:dyDescent="0.2">
      <c r="A15" s="115"/>
      <c r="B15" s="130"/>
      <c r="C15" s="131"/>
      <c r="D15" s="132"/>
      <c r="E15" s="36"/>
      <c r="F15" s="129"/>
      <c r="G15" s="36"/>
      <c r="H15" s="56"/>
      <c r="I15" s="36"/>
      <c r="J15" s="129"/>
      <c r="K15" s="36"/>
      <c r="L15" s="56"/>
      <c r="M15" s="36"/>
      <c r="N15" s="129"/>
      <c r="O15" s="36"/>
      <c r="P15" s="56"/>
      <c r="Q15" s="36"/>
      <c r="R15" s="129"/>
    </row>
    <row r="16" spans="1:18" s="12" customFormat="1" hidden="1" outlineLevel="1" x14ac:dyDescent="0.25">
      <c r="A16" s="115"/>
      <c r="B16" s="122" t="s">
        <v>7</v>
      </c>
      <c r="C16" s="131"/>
      <c r="D16" s="132"/>
      <c r="E16" s="36"/>
      <c r="F16" s="129"/>
      <c r="G16" s="36"/>
      <c r="H16" s="56"/>
      <c r="I16" s="36"/>
      <c r="J16" s="129"/>
      <c r="K16" s="36"/>
      <c r="L16" s="56"/>
      <c r="M16" s="36"/>
      <c r="N16" s="129"/>
      <c r="O16" s="36"/>
      <c r="P16" s="56"/>
      <c r="Q16" s="36"/>
      <c r="R16" s="129"/>
    </row>
    <row r="17" spans="1:18" s="12" customFormat="1" ht="14.25" hidden="1" outlineLevel="1" x14ac:dyDescent="0.2">
      <c r="A17" s="115"/>
      <c r="B17" s="130"/>
      <c r="C17" s="131"/>
      <c r="D17" s="132"/>
      <c r="E17" s="36"/>
      <c r="F17" s="129"/>
      <c r="G17" s="36"/>
      <c r="H17" s="56"/>
      <c r="I17" s="36"/>
      <c r="J17" s="129"/>
      <c r="K17" s="36"/>
      <c r="L17" s="56"/>
      <c r="M17" s="36"/>
      <c r="N17" s="129"/>
      <c r="O17" s="36"/>
      <c r="P17" s="56"/>
      <c r="Q17" s="36"/>
      <c r="R17" s="129"/>
    </row>
    <row r="18" spans="1:18" s="12" customFormat="1" ht="14.25" hidden="1" outlineLevel="1" x14ac:dyDescent="0.2">
      <c r="A18" s="115">
        <v>2</v>
      </c>
      <c r="B18" s="130" t="s">
        <v>13</v>
      </c>
      <c r="C18" s="131"/>
      <c r="D18" s="133"/>
      <c r="E18" s="36"/>
      <c r="F18" s="134"/>
      <c r="G18" s="36"/>
      <c r="H18" s="41"/>
      <c r="I18" s="36"/>
      <c r="J18" s="134"/>
      <c r="K18" s="36"/>
      <c r="L18" s="41"/>
      <c r="M18" s="36"/>
      <c r="N18" s="134"/>
      <c r="O18" s="36"/>
      <c r="P18" s="41"/>
      <c r="Q18" s="36"/>
      <c r="R18" s="134"/>
    </row>
    <row r="19" spans="1:18" s="12" customFormat="1" ht="14.25" hidden="1" outlineLevel="1" x14ac:dyDescent="0.2">
      <c r="A19" s="115">
        <v>3</v>
      </c>
      <c r="B19" s="130" t="s">
        <v>15</v>
      </c>
      <c r="C19" s="135"/>
      <c r="D19" s="133"/>
      <c r="E19" s="34"/>
      <c r="F19" s="134"/>
      <c r="G19" s="34"/>
      <c r="H19" s="41"/>
      <c r="I19" s="34"/>
      <c r="J19" s="134"/>
      <c r="K19" s="34"/>
      <c r="L19" s="41"/>
      <c r="M19" s="34"/>
      <c r="N19" s="134"/>
      <c r="O19" s="34"/>
      <c r="P19" s="41"/>
      <c r="Q19" s="34"/>
      <c r="R19" s="134"/>
    </row>
    <row r="20" spans="1:18" s="12" customFormat="1" ht="14.25" hidden="1" outlineLevel="1" x14ac:dyDescent="0.2">
      <c r="A20" s="115"/>
      <c r="B20" s="130" t="s">
        <v>16</v>
      </c>
      <c r="C20" s="135"/>
      <c r="D20" s="133"/>
      <c r="E20" s="34"/>
      <c r="F20" s="134"/>
      <c r="G20" s="34"/>
      <c r="H20" s="41"/>
      <c r="I20" s="34"/>
      <c r="J20" s="134"/>
      <c r="K20" s="34"/>
      <c r="L20" s="41"/>
      <c r="M20" s="34"/>
      <c r="N20" s="134"/>
      <c r="O20" s="34"/>
      <c r="P20" s="41"/>
      <c r="Q20" s="34"/>
      <c r="R20" s="134"/>
    </row>
    <row r="21" spans="1:18" s="12" customFormat="1" ht="14.25" hidden="1" outlineLevel="1" x14ac:dyDescent="0.2">
      <c r="A21" s="115"/>
      <c r="B21" s="130" t="s">
        <v>17</v>
      </c>
      <c r="C21" s="135"/>
      <c r="D21" s="133"/>
      <c r="E21" s="34"/>
      <c r="F21" s="134"/>
      <c r="G21" s="34"/>
      <c r="H21" s="41"/>
      <c r="I21" s="34"/>
      <c r="J21" s="134"/>
      <c r="K21" s="34"/>
      <c r="L21" s="41"/>
      <c r="M21" s="34"/>
      <c r="N21" s="134"/>
      <c r="O21" s="34"/>
      <c r="P21" s="41"/>
      <c r="Q21" s="34"/>
      <c r="R21" s="134"/>
    </row>
    <row r="22" spans="1:18" s="12" customFormat="1" ht="14.25" hidden="1" outlineLevel="1" x14ac:dyDescent="0.2">
      <c r="A22" s="115"/>
      <c r="B22" s="130" t="s">
        <v>18</v>
      </c>
      <c r="C22" s="135"/>
      <c r="D22" s="133"/>
      <c r="E22" s="34"/>
      <c r="F22" s="134"/>
      <c r="G22" s="34"/>
      <c r="H22" s="41"/>
      <c r="I22" s="34"/>
      <c r="J22" s="134"/>
      <c r="K22" s="34"/>
      <c r="L22" s="41"/>
      <c r="M22" s="34"/>
      <c r="N22" s="134"/>
      <c r="O22" s="34"/>
      <c r="P22" s="41"/>
      <c r="Q22" s="34"/>
      <c r="R22" s="134"/>
    </row>
    <row r="23" spans="1:18" s="12" customFormat="1" ht="14.25" hidden="1" outlineLevel="1" x14ac:dyDescent="0.2">
      <c r="A23" s="115"/>
      <c r="B23" s="115"/>
      <c r="C23" s="136"/>
      <c r="D23" s="137"/>
      <c r="E23" s="43"/>
      <c r="F23" s="40"/>
      <c r="G23" s="43"/>
      <c r="H23" s="35"/>
      <c r="I23" s="43"/>
      <c r="J23" s="40"/>
      <c r="K23" s="43"/>
      <c r="L23" s="35"/>
      <c r="M23" s="43"/>
      <c r="N23" s="40"/>
      <c r="O23" s="43"/>
      <c r="P23" s="35"/>
      <c r="Q23" s="43"/>
      <c r="R23" s="40"/>
    </row>
    <row r="24" spans="1:18" s="12" customFormat="1" collapsed="1" x14ac:dyDescent="0.25">
      <c r="A24" s="115">
        <v>4</v>
      </c>
      <c r="B24" s="122" t="s">
        <v>19</v>
      </c>
      <c r="C24" s="138">
        <f>'[2]Fund 1 Fund Balance'!G21</f>
        <v>35352788.519999996</v>
      </c>
      <c r="D24" s="127"/>
      <c r="E24" s="49">
        <f>'[2]Fund 1 Fund Balance'!I21</f>
        <v>26917864</v>
      </c>
      <c r="F24" s="129" t="s">
        <v>14</v>
      </c>
      <c r="G24" s="49">
        <f>'[2]Fund 2 Fund Balance'!G21</f>
        <v>19934087.929999989</v>
      </c>
      <c r="H24" s="50"/>
      <c r="I24" s="49">
        <v>11955955.85</v>
      </c>
      <c r="J24" s="129" t="s">
        <v>14</v>
      </c>
      <c r="K24" s="49">
        <v>10157794</v>
      </c>
      <c r="L24" s="50"/>
      <c r="M24" s="49">
        <v>5925336.6799999997</v>
      </c>
      <c r="N24" s="129" t="s">
        <v>14</v>
      </c>
      <c r="O24" s="49">
        <v>5942347</v>
      </c>
      <c r="P24" s="50"/>
      <c r="Q24" s="49">
        <v>2482507.7799999998</v>
      </c>
      <c r="R24" s="129" t="s">
        <v>14</v>
      </c>
    </row>
    <row r="25" spans="1:18" s="12" customFormat="1" ht="14.25" x14ac:dyDescent="0.2">
      <c r="A25" s="115"/>
      <c r="B25" s="115"/>
      <c r="C25" s="124"/>
      <c r="D25" s="137"/>
      <c r="E25" s="47"/>
      <c r="F25" s="40"/>
      <c r="G25" s="47"/>
      <c r="H25" s="35"/>
      <c r="I25" s="47"/>
      <c r="J25" s="40"/>
      <c r="K25" s="47"/>
      <c r="L25" s="35"/>
      <c r="M25" s="47"/>
      <c r="N25" s="40"/>
      <c r="O25" s="47"/>
      <c r="P25" s="35"/>
      <c r="Q25" s="47"/>
      <c r="R25" s="40"/>
    </row>
    <row r="26" spans="1:18" s="12" customFormat="1" hidden="1" outlineLevel="1" x14ac:dyDescent="0.25">
      <c r="A26" s="115"/>
      <c r="B26" s="122" t="s">
        <v>20</v>
      </c>
      <c r="C26" s="121"/>
      <c r="D26" s="137"/>
      <c r="E26" s="54"/>
      <c r="F26" s="40"/>
      <c r="G26" s="54"/>
      <c r="H26" s="35"/>
      <c r="I26" s="54"/>
      <c r="J26" s="40"/>
      <c r="K26" s="54"/>
      <c r="L26" s="35"/>
      <c r="M26" s="54"/>
      <c r="N26" s="40"/>
      <c r="O26" s="54"/>
      <c r="P26" s="35"/>
      <c r="Q26" s="54"/>
      <c r="R26" s="40"/>
    </row>
    <row r="27" spans="1:18" s="12" customFormat="1" ht="14.25" hidden="1" outlineLevel="1" x14ac:dyDescent="0.2">
      <c r="A27" s="115"/>
      <c r="B27" s="108"/>
      <c r="C27" s="124"/>
      <c r="D27" s="137"/>
      <c r="E27" s="47"/>
      <c r="F27" s="40"/>
      <c r="G27" s="47"/>
      <c r="H27" s="35"/>
      <c r="I27" s="47"/>
      <c r="J27" s="40"/>
      <c r="K27" s="47"/>
      <c r="L27" s="35"/>
      <c r="M27" s="47"/>
      <c r="N27" s="40"/>
      <c r="O27" s="47"/>
      <c r="P27" s="35"/>
      <c r="Q27" s="47"/>
      <c r="R27" s="40"/>
    </row>
    <row r="28" spans="1:18" s="12" customFormat="1" ht="14.25" hidden="1" outlineLevel="1" x14ac:dyDescent="0.2">
      <c r="A28" s="115">
        <v>5</v>
      </c>
      <c r="B28" s="130" t="s">
        <v>21</v>
      </c>
      <c r="C28" s="131"/>
      <c r="D28" s="132"/>
      <c r="E28" s="36"/>
      <c r="F28" s="129"/>
      <c r="G28" s="36"/>
      <c r="H28" s="56"/>
      <c r="I28" s="36"/>
      <c r="J28" s="129"/>
      <c r="K28" s="36"/>
      <c r="L28" s="56"/>
      <c r="M28" s="36"/>
      <c r="N28" s="129"/>
      <c r="O28" s="36"/>
      <c r="P28" s="56"/>
      <c r="Q28" s="36"/>
      <c r="R28" s="129"/>
    </row>
    <row r="29" spans="1:18" s="12" customFormat="1" ht="14.25" hidden="1" outlineLevel="1" x14ac:dyDescent="0.2">
      <c r="A29" s="115">
        <v>6</v>
      </c>
      <c r="B29" s="130" t="s">
        <v>22</v>
      </c>
      <c r="C29" s="135"/>
      <c r="D29" s="132"/>
      <c r="E29" s="34"/>
      <c r="F29" s="129"/>
      <c r="G29" s="34"/>
      <c r="H29" s="56"/>
      <c r="I29" s="34"/>
      <c r="J29" s="129"/>
      <c r="K29" s="34"/>
      <c r="L29" s="56"/>
      <c r="M29" s="34"/>
      <c r="N29" s="129"/>
      <c r="O29" s="34"/>
      <c r="P29" s="56"/>
      <c r="Q29" s="34"/>
      <c r="R29" s="129"/>
    </row>
    <row r="30" spans="1:18" s="12" customFormat="1" ht="14.25" hidden="1" outlineLevel="1" x14ac:dyDescent="0.2">
      <c r="A30" s="115"/>
      <c r="B30" s="130" t="s">
        <v>23</v>
      </c>
      <c r="C30" s="135"/>
      <c r="D30" s="132"/>
      <c r="E30" s="34"/>
      <c r="F30" s="129"/>
      <c r="G30" s="34"/>
      <c r="H30" s="56"/>
      <c r="I30" s="34"/>
      <c r="J30" s="129"/>
      <c r="K30" s="34"/>
      <c r="L30" s="56"/>
      <c r="M30" s="34"/>
      <c r="N30" s="129"/>
      <c r="O30" s="34"/>
      <c r="P30" s="56"/>
      <c r="Q30" s="34"/>
      <c r="R30" s="129"/>
    </row>
    <row r="31" spans="1:18" s="12" customFormat="1" ht="14.25" hidden="1" outlineLevel="1" x14ac:dyDescent="0.2">
      <c r="A31" s="115"/>
      <c r="B31" s="130" t="s">
        <v>24</v>
      </c>
      <c r="C31" s="135"/>
      <c r="D31" s="132"/>
      <c r="E31" s="34"/>
      <c r="F31" s="129"/>
      <c r="G31" s="34"/>
      <c r="H31" s="56"/>
      <c r="I31" s="34"/>
      <c r="J31" s="129"/>
      <c r="K31" s="34"/>
      <c r="L31" s="56"/>
      <c r="M31" s="34"/>
      <c r="N31" s="129"/>
      <c r="O31" s="34"/>
      <c r="P31" s="56"/>
      <c r="Q31" s="34"/>
      <c r="R31" s="129"/>
    </row>
    <row r="32" spans="1:18" s="12" customFormat="1" ht="14.25" hidden="1" outlineLevel="1" x14ac:dyDescent="0.2">
      <c r="A32" s="115"/>
      <c r="B32" s="130" t="s">
        <v>25</v>
      </c>
      <c r="C32" s="135"/>
      <c r="D32" s="132"/>
      <c r="E32" s="34"/>
      <c r="F32" s="129"/>
      <c r="G32" s="34"/>
      <c r="H32" s="56"/>
      <c r="I32" s="34"/>
      <c r="J32" s="129"/>
      <c r="K32" s="34"/>
      <c r="L32" s="56"/>
      <c r="M32" s="34"/>
      <c r="N32" s="129"/>
      <c r="O32" s="34"/>
      <c r="P32" s="56"/>
      <c r="Q32" s="34"/>
      <c r="R32" s="129"/>
    </row>
    <row r="33" spans="1:18" s="12" customFormat="1" ht="14.25" hidden="1" outlineLevel="1" x14ac:dyDescent="0.2">
      <c r="A33" s="115"/>
      <c r="B33" s="115"/>
      <c r="C33" s="136"/>
      <c r="D33" s="115"/>
      <c r="E33" s="43"/>
      <c r="F33" s="129"/>
      <c r="G33" s="43"/>
      <c r="H33" s="45"/>
      <c r="I33" s="43"/>
      <c r="J33" s="129"/>
      <c r="K33" s="43"/>
      <c r="L33" s="45"/>
      <c r="M33" s="43"/>
      <c r="N33" s="129"/>
      <c r="O33" s="43"/>
      <c r="P33" s="45"/>
      <c r="Q33" s="43"/>
      <c r="R33" s="129"/>
    </row>
    <row r="34" spans="1:18" s="12" customFormat="1" collapsed="1" x14ac:dyDescent="0.25">
      <c r="A34" s="115">
        <v>7</v>
      </c>
      <c r="B34" s="122" t="s">
        <v>26</v>
      </c>
      <c r="C34" s="138">
        <f>'[2]Fund 1 Fund Balance'!G31</f>
        <v>35333592.849999994</v>
      </c>
      <c r="D34" s="108"/>
      <c r="E34" s="49">
        <f>'[2]Fund 1 Fund Balance'!I31</f>
        <v>20753869</v>
      </c>
      <c r="F34" s="40"/>
      <c r="G34" s="49">
        <f>'[2]Fund 2 Fund Balance'!G31</f>
        <v>19105710.380000029</v>
      </c>
      <c r="H34" s="40"/>
      <c r="I34" s="49">
        <v>13220848.6</v>
      </c>
      <c r="J34" s="40"/>
      <c r="K34" s="49">
        <v>9642218</v>
      </c>
      <c r="L34" s="40"/>
      <c r="M34" s="49">
        <v>5076762.6900000004</v>
      </c>
      <c r="N34" s="40"/>
      <c r="O34" s="49">
        <v>5892278</v>
      </c>
      <c r="P34" s="40"/>
      <c r="Q34" s="49">
        <v>3130886.29</v>
      </c>
      <c r="R34" s="40"/>
    </row>
    <row r="35" spans="1:18" s="12" customFormat="1" ht="14.25" x14ac:dyDescent="0.2">
      <c r="A35" s="115"/>
      <c r="B35" s="115"/>
      <c r="C35" s="124"/>
      <c r="D35" s="115"/>
      <c r="E35" s="47"/>
      <c r="F35" s="59" t="s">
        <v>14</v>
      </c>
      <c r="G35" s="47"/>
      <c r="H35" s="45"/>
      <c r="I35" s="47"/>
      <c r="J35" s="59" t="s">
        <v>14</v>
      </c>
      <c r="K35" s="47"/>
      <c r="L35" s="45"/>
      <c r="M35" s="47"/>
      <c r="N35" s="59" t="s">
        <v>14</v>
      </c>
      <c r="O35" s="47"/>
      <c r="P35" s="45"/>
      <c r="Q35" s="47"/>
      <c r="R35" s="59" t="s">
        <v>14</v>
      </c>
    </row>
    <row r="36" spans="1:18" s="12" customFormat="1" ht="14.25" hidden="1" outlineLevel="1" x14ac:dyDescent="0.2">
      <c r="A36" s="115"/>
      <c r="B36" s="115"/>
      <c r="C36" s="124"/>
      <c r="D36" s="115"/>
      <c r="E36" s="47"/>
      <c r="F36" s="40"/>
      <c r="G36" s="47"/>
      <c r="H36" s="45"/>
      <c r="I36" s="47"/>
      <c r="J36" s="40"/>
      <c r="K36" s="47"/>
      <c r="L36" s="45"/>
      <c r="M36" s="47"/>
      <c r="N36" s="40"/>
      <c r="O36" s="47"/>
      <c r="P36" s="45"/>
      <c r="Q36" s="47"/>
      <c r="R36" s="40"/>
    </row>
    <row r="37" spans="1:18" ht="15.75" collapsed="1" thickBot="1" x14ac:dyDescent="0.3">
      <c r="A37" s="115">
        <v>8</v>
      </c>
      <c r="B37" s="115" t="s">
        <v>71</v>
      </c>
      <c r="C37" s="139">
        <f>C14+C24-C34</f>
        <v>5163063.1400000006</v>
      </c>
      <c r="D37" s="140"/>
      <c r="E37" s="60">
        <f>E14+E24-E34</f>
        <v>11327058.140000001</v>
      </c>
      <c r="F37" s="40"/>
      <c r="G37" s="60">
        <f>G14+G24-G34</f>
        <v>4816197.2599999607</v>
      </c>
      <c r="H37" s="61"/>
      <c r="I37" s="60">
        <f>I14+I24-I34</f>
        <v>3551304.51</v>
      </c>
      <c r="J37" s="40"/>
      <c r="K37" s="60">
        <f>K14+K24-K34</f>
        <v>3103741.3100000005</v>
      </c>
      <c r="L37" s="61"/>
      <c r="M37" s="60">
        <f>M14+M24-M34</f>
        <v>4187796.6799999988</v>
      </c>
      <c r="N37" s="40"/>
      <c r="O37" s="60">
        <f>O14+O24-O34</f>
        <v>488434.1799999997</v>
      </c>
      <c r="P37" s="61"/>
      <c r="Q37" s="60">
        <f>Q14+Q24-Q34</f>
        <v>-395426.26000000024</v>
      </c>
      <c r="R37" s="40"/>
    </row>
    <row r="38" spans="1:18" ht="15.75" thickTop="1" x14ac:dyDescent="0.25">
      <c r="A38" s="142"/>
      <c r="B38" s="142"/>
      <c r="C38" s="142"/>
      <c r="D38" s="142"/>
      <c r="E38" s="143"/>
      <c r="F38" s="40"/>
      <c r="G38" s="45"/>
      <c r="H38" s="45"/>
      <c r="I38" s="45"/>
      <c r="J38" s="45"/>
      <c r="K38" s="45"/>
      <c r="L38" s="45"/>
      <c r="M38" s="45"/>
      <c r="N38" s="143"/>
      <c r="O38" s="143"/>
      <c r="P38" s="143"/>
      <c r="Q38" s="143"/>
      <c r="R38" s="143"/>
    </row>
    <row r="39" spans="1:18" x14ac:dyDescent="0.25">
      <c r="A39" s="142"/>
      <c r="B39" s="142"/>
      <c r="C39" s="142"/>
      <c r="D39" s="142"/>
      <c r="E39" s="143"/>
      <c r="F39" s="40"/>
      <c r="G39" s="45"/>
      <c r="H39" s="45"/>
      <c r="I39" s="45"/>
      <c r="J39" s="45"/>
      <c r="K39" s="45"/>
      <c r="L39" s="45"/>
      <c r="M39" s="45"/>
      <c r="N39" s="143"/>
      <c r="O39" s="143"/>
      <c r="P39" s="143"/>
      <c r="Q39" s="143"/>
      <c r="R39" s="143"/>
    </row>
    <row r="40" spans="1:18" x14ac:dyDescent="0.25">
      <c r="A40" s="142"/>
      <c r="B40" s="142"/>
      <c r="C40" s="114" t="s">
        <v>72</v>
      </c>
      <c r="D40" s="112"/>
      <c r="E40" s="144"/>
      <c r="F40" s="145"/>
      <c r="G40" s="146" t="s">
        <v>73</v>
      </c>
      <c r="H40" s="144"/>
      <c r="I40" s="144"/>
      <c r="J40" s="143"/>
      <c r="K40" s="146" t="s">
        <v>74</v>
      </c>
      <c r="L40" s="144"/>
      <c r="M40" s="144"/>
      <c r="N40" s="143"/>
      <c r="O40" s="143"/>
      <c r="P40" s="143"/>
      <c r="Q40" s="143"/>
      <c r="R40" s="143"/>
    </row>
    <row r="41" spans="1:18" x14ac:dyDescent="0.25">
      <c r="A41" s="142"/>
      <c r="B41" s="142"/>
      <c r="C41" s="114" t="s">
        <v>75</v>
      </c>
      <c r="D41" s="112"/>
      <c r="E41" s="144"/>
      <c r="F41" s="40"/>
      <c r="G41" s="146" t="s">
        <v>76</v>
      </c>
      <c r="H41" s="144"/>
      <c r="I41" s="144"/>
      <c r="J41" s="40"/>
      <c r="K41" s="146" t="s">
        <v>77</v>
      </c>
      <c r="L41" s="144"/>
      <c r="M41" s="144"/>
      <c r="N41" s="143"/>
      <c r="O41" s="143"/>
      <c r="P41" s="143"/>
      <c r="Q41" s="143"/>
      <c r="R41" s="143"/>
    </row>
    <row r="42" spans="1:18" x14ac:dyDescent="0.25">
      <c r="A42" s="142"/>
      <c r="B42" s="142"/>
      <c r="C42" s="115"/>
      <c r="D42" s="115"/>
      <c r="E42" s="45"/>
      <c r="F42" s="40"/>
      <c r="G42" s="45"/>
      <c r="H42" s="45"/>
      <c r="I42" s="45"/>
      <c r="J42" s="40"/>
      <c r="K42" s="45"/>
      <c r="L42" s="45"/>
      <c r="M42" s="45"/>
      <c r="N42" s="143"/>
      <c r="O42" s="143"/>
      <c r="P42" s="143"/>
      <c r="Q42" s="143"/>
      <c r="R42" s="143"/>
    </row>
    <row r="43" spans="1:18" ht="15.75" x14ac:dyDescent="0.25">
      <c r="A43" s="142"/>
      <c r="B43" s="142"/>
      <c r="C43" s="116" t="s">
        <v>4</v>
      </c>
      <c r="D43" s="117"/>
      <c r="E43" s="66" t="s">
        <v>5</v>
      </c>
      <c r="F43" s="147"/>
      <c r="G43" s="66" t="s">
        <v>4</v>
      </c>
      <c r="H43" s="148"/>
      <c r="I43" s="66" t="s">
        <v>5</v>
      </c>
      <c r="J43" s="147"/>
      <c r="K43" s="66" t="s">
        <v>4</v>
      </c>
      <c r="L43" s="148"/>
      <c r="M43" s="66" t="s">
        <v>5</v>
      </c>
      <c r="N43" s="143"/>
      <c r="O43" s="143"/>
      <c r="P43" s="143"/>
      <c r="Q43" s="143"/>
      <c r="R43" s="143"/>
    </row>
    <row r="44" spans="1:18" x14ac:dyDescent="0.25">
      <c r="A44" s="142"/>
      <c r="B44" s="142"/>
      <c r="C44" s="115"/>
      <c r="D44" s="115"/>
      <c r="E44" s="54"/>
      <c r="F44" s="40"/>
      <c r="G44" s="45"/>
      <c r="H44" s="45"/>
      <c r="I44" s="54"/>
      <c r="J44" s="40"/>
      <c r="K44" s="45"/>
      <c r="L44" s="45"/>
      <c r="M44" s="54"/>
      <c r="N44" s="143"/>
      <c r="O44" s="143"/>
      <c r="P44" s="143"/>
      <c r="Q44" s="143"/>
      <c r="R44" s="143"/>
    </row>
    <row r="45" spans="1:18" ht="29.25" x14ac:dyDescent="0.25">
      <c r="A45" s="142"/>
      <c r="B45" s="142"/>
      <c r="C45" s="123" t="s">
        <v>8</v>
      </c>
      <c r="D45" s="115"/>
      <c r="E45" s="70" t="s">
        <v>9</v>
      </c>
      <c r="F45" s="40"/>
      <c r="G45" s="70" t="s">
        <v>8</v>
      </c>
      <c r="H45" s="45"/>
      <c r="I45" s="70" t="s">
        <v>9</v>
      </c>
      <c r="J45" s="40"/>
      <c r="K45" s="70" t="s">
        <v>8</v>
      </c>
      <c r="L45" s="45"/>
      <c r="M45" s="70" t="s">
        <v>9</v>
      </c>
      <c r="N45" s="143"/>
      <c r="O45" s="143"/>
      <c r="P45" s="143"/>
      <c r="Q45" s="143"/>
      <c r="R45" s="143"/>
    </row>
    <row r="46" spans="1:18" x14ac:dyDescent="0.25">
      <c r="A46" s="142"/>
      <c r="B46" s="108"/>
      <c r="C46" s="124"/>
      <c r="D46" s="115"/>
      <c r="E46" s="47"/>
      <c r="F46" s="40"/>
      <c r="G46" s="47"/>
      <c r="H46" s="45"/>
      <c r="I46" s="47"/>
      <c r="J46" s="40"/>
      <c r="K46" s="47"/>
      <c r="L46" s="45"/>
      <c r="M46" s="47"/>
      <c r="N46" s="143"/>
      <c r="O46" s="143"/>
      <c r="P46" s="143"/>
      <c r="Q46" s="143"/>
      <c r="R46" s="143"/>
    </row>
    <row r="47" spans="1:18" x14ac:dyDescent="0.25">
      <c r="A47" s="115">
        <v>1</v>
      </c>
      <c r="B47" s="125" t="s">
        <v>70</v>
      </c>
      <c r="C47" s="126">
        <f>'[2]Fund 5 Fund Balance'!G11</f>
        <v>0</v>
      </c>
      <c r="D47" s="127"/>
      <c r="E47" s="128">
        <f>'[2]Fund 5 Fund Balance'!I11</f>
        <v>0</v>
      </c>
      <c r="F47" s="129"/>
      <c r="G47" s="128">
        <f>'[2]Fund 7 Fund Balance'!G11</f>
        <v>4439323.2200000007</v>
      </c>
      <c r="H47" s="50"/>
      <c r="I47" s="128">
        <f>'[2]Fund 7 Fund Balance'!I11</f>
        <v>8647377.0900000036</v>
      </c>
      <c r="J47" s="129"/>
      <c r="K47" s="128">
        <f>'[2]Fund 8 Fund Balance'!G11</f>
        <v>4677971.04</v>
      </c>
      <c r="L47" s="50"/>
      <c r="M47" s="128">
        <f>'[2]Fund 8 Fund Balance'!I11</f>
        <v>3181136.41</v>
      </c>
      <c r="N47" s="143"/>
      <c r="O47" s="143"/>
      <c r="P47" s="143"/>
      <c r="Q47" s="143"/>
      <c r="R47" s="143"/>
    </row>
    <row r="48" spans="1:18" x14ac:dyDescent="0.25">
      <c r="A48" s="115"/>
      <c r="B48" s="130"/>
      <c r="C48" s="131"/>
      <c r="D48" s="132"/>
      <c r="E48" s="36"/>
      <c r="F48" s="129"/>
      <c r="G48" s="36"/>
      <c r="H48" s="56"/>
      <c r="I48" s="36"/>
      <c r="J48" s="129"/>
      <c r="K48" s="36"/>
      <c r="L48" s="56"/>
      <c r="M48" s="36"/>
      <c r="N48" s="143"/>
      <c r="O48" s="143"/>
      <c r="P48" s="143"/>
      <c r="Q48" s="143"/>
      <c r="R48" s="143"/>
    </row>
    <row r="49" spans="1:18" hidden="1" outlineLevel="1" x14ac:dyDescent="0.25">
      <c r="A49" s="115"/>
      <c r="B49" s="122" t="s">
        <v>7</v>
      </c>
      <c r="C49" s="131"/>
      <c r="D49" s="132"/>
      <c r="E49" s="36"/>
      <c r="F49" s="129"/>
      <c r="G49" s="36"/>
      <c r="H49" s="56"/>
      <c r="I49" s="36"/>
      <c r="J49" s="129"/>
      <c r="K49" s="36"/>
      <c r="L49" s="56"/>
      <c r="M49" s="36"/>
      <c r="N49" s="143"/>
      <c r="O49" s="143"/>
      <c r="P49" s="143"/>
      <c r="Q49" s="143"/>
      <c r="R49" s="143"/>
    </row>
    <row r="50" spans="1:18" hidden="1" outlineLevel="1" x14ac:dyDescent="0.25">
      <c r="A50" s="115"/>
      <c r="B50" s="130"/>
      <c r="C50" s="131"/>
      <c r="D50" s="132"/>
      <c r="E50" s="36"/>
      <c r="F50" s="129"/>
      <c r="G50" s="36"/>
      <c r="H50" s="56"/>
      <c r="I50" s="36"/>
      <c r="J50" s="129"/>
      <c r="K50" s="36"/>
      <c r="L50" s="56"/>
      <c r="M50" s="36"/>
      <c r="N50" s="143"/>
      <c r="O50" s="143"/>
      <c r="P50" s="143"/>
      <c r="Q50" s="143"/>
      <c r="R50" s="143"/>
    </row>
    <row r="51" spans="1:18" hidden="1" outlineLevel="1" x14ac:dyDescent="0.25">
      <c r="A51" s="115">
        <v>2</v>
      </c>
      <c r="B51" s="130" t="s">
        <v>13</v>
      </c>
      <c r="C51" s="131"/>
      <c r="D51" s="133"/>
      <c r="E51" s="36"/>
      <c r="F51" s="134"/>
      <c r="G51" s="36"/>
      <c r="H51" s="41"/>
      <c r="I51" s="36"/>
      <c r="J51" s="134"/>
      <c r="K51" s="36"/>
      <c r="L51" s="41"/>
      <c r="M51" s="36"/>
      <c r="N51" s="143"/>
      <c r="O51" s="143"/>
      <c r="P51" s="143"/>
      <c r="Q51" s="143"/>
      <c r="R51" s="143"/>
    </row>
    <row r="52" spans="1:18" hidden="1" outlineLevel="1" x14ac:dyDescent="0.25">
      <c r="A52" s="115">
        <v>3</v>
      </c>
      <c r="B52" s="130" t="s">
        <v>15</v>
      </c>
      <c r="C52" s="135"/>
      <c r="D52" s="133"/>
      <c r="E52" s="34"/>
      <c r="F52" s="134"/>
      <c r="G52" s="34"/>
      <c r="H52" s="41"/>
      <c r="I52" s="34"/>
      <c r="J52" s="134"/>
      <c r="K52" s="34"/>
      <c r="L52" s="41"/>
      <c r="M52" s="34"/>
      <c r="N52" s="143"/>
      <c r="O52" s="143"/>
      <c r="P52" s="143"/>
      <c r="Q52" s="143"/>
      <c r="R52" s="143"/>
    </row>
    <row r="53" spans="1:18" hidden="1" outlineLevel="1" x14ac:dyDescent="0.25">
      <c r="A53" s="115"/>
      <c r="B53" s="130" t="s">
        <v>16</v>
      </c>
      <c r="C53" s="135"/>
      <c r="D53" s="133"/>
      <c r="E53" s="34"/>
      <c r="F53" s="134"/>
      <c r="G53" s="34"/>
      <c r="H53" s="41"/>
      <c r="I53" s="34"/>
      <c r="J53" s="134"/>
      <c r="K53" s="34"/>
      <c r="L53" s="41"/>
      <c r="M53" s="34"/>
      <c r="N53" s="143"/>
      <c r="O53" s="143"/>
      <c r="P53" s="143"/>
      <c r="Q53" s="143"/>
      <c r="R53" s="143"/>
    </row>
    <row r="54" spans="1:18" hidden="1" outlineLevel="1" x14ac:dyDescent="0.25">
      <c r="A54" s="115"/>
      <c r="B54" s="130" t="s">
        <v>17</v>
      </c>
      <c r="C54" s="135"/>
      <c r="D54" s="133"/>
      <c r="E54" s="34"/>
      <c r="F54" s="134"/>
      <c r="G54" s="34"/>
      <c r="H54" s="41"/>
      <c r="I54" s="34"/>
      <c r="J54" s="134"/>
      <c r="K54" s="34"/>
      <c r="L54" s="41"/>
      <c r="M54" s="34"/>
      <c r="N54" s="143"/>
      <c r="O54" s="143"/>
      <c r="P54" s="143"/>
      <c r="Q54" s="143"/>
      <c r="R54" s="143"/>
    </row>
    <row r="55" spans="1:18" hidden="1" outlineLevel="1" x14ac:dyDescent="0.25">
      <c r="A55" s="115"/>
      <c r="B55" s="130" t="s">
        <v>18</v>
      </c>
      <c r="C55" s="135"/>
      <c r="D55" s="133"/>
      <c r="E55" s="34"/>
      <c r="F55" s="134"/>
      <c r="G55" s="34"/>
      <c r="H55" s="41"/>
      <c r="I55" s="34"/>
      <c r="J55" s="134"/>
      <c r="K55" s="34"/>
      <c r="L55" s="41"/>
      <c r="M55" s="34"/>
      <c r="N55" s="143"/>
      <c r="O55" s="143"/>
      <c r="P55" s="143"/>
      <c r="Q55" s="143"/>
      <c r="R55" s="143"/>
    </row>
    <row r="56" spans="1:18" hidden="1" outlineLevel="1" x14ac:dyDescent="0.25">
      <c r="A56" s="115"/>
      <c r="B56" s="115"/>
      <c r="C56" s="136"/>
      <c r="D56" s="137"/>
      <c r="E56" s="43"/>
      <c r="F56" s="40"/>
      <c r="G56" s="43"/>
      <c r="H56" s="35"/>
      <c r="I56" s="43"/>
      <c r="J56" s="40"/>
      <c r="K56" s="43"/>
      <c r="L56" s="35"/>
      <c r="M56" s="43"/>
      <c r="N56" s="143"/>
      <c r="O56" s="143"/>
      <c r="P56" s="143"/>
      <c r="Q56" s="143"/>
      <c r="R56" s="143"/>
    </row>
    <row r="57" spans="1:18" collapsed="1" x14ac:dyDescent="0.25">
      <c r="A57" s="115">
        <v>4</v>
      </c>
      <c r="B57" s="122" t="s">
        <v>19</v>
      </c>
      <c r="C57" s="138">
        <v>7197514</v>
      </c>
      <c r="D57" s="127"/>
      <c r="E57" s="49">
        <v>3932266.86</v>
      </c>
      <c r="F57" s="129" t="s">
        <v>14</v>
      </c>
      <c r="G57" s="49">
        <v>9499266</v>
      </c>
      <c r="H57" s="50"/>
      <c r="I57" s="49">
        <v>1765041.24</v>
      </c>
      <c r="J57" s="129" t="s">
        <v>14</v>
      </c>
      <c r="K57" s="49">
        <v>45632</v>
      </c>
      <c r="L57" s="50"/>
      <c r="M57" s="49">
        <v>9708.58</v>
      </c>
      <c r="N57" s="143"/>
      <c r="O57" s="143"/>
      <c r="P57" s="143"/>
      <c r="Q57" s="143"/>
      <c r="R57" s="143"/>
    </row>
    <row r="58" spans="1:18" x14ac:dyDescent="0.25">
      <c r="A58" s="115"/>
      <c r="B58" s="115"/>
      <c r="C58" s="124"/>
      <c r="D58" s="137"/>
      <c r="E58" s="47"/>
      <c r="F58" s="40"/>
      <c r="G58" s="47"/>
      <c r="H58" s="35"/>
      <c r="I58" s="47"/>
      <c r="J58" s="40"/>
      <c r="K58" s="47"/>
      <c r="L58" s="35"/>
      <c r="M58" s="47"/>
      <c r="N58" s="143"/>
      <c r="O58" s="143"/>
      <c r="P58" s="143"/>
      <c r="Q58" s="143"/>
      <c r="R58" s="143"/>
    </row>
    <row r="59" spans="1:18" hidden="1" outlineLevel="1" x14ac:dyDescent="0.25">
      <c r="A59" s="115"/>
      <c r="B59" s="122" t="s">
        <v>20</v>
      </c>
      <c r="C59" s="121"/>
      <c r="D59" s="137"/>
      <c r="E59" s="54"/>
      <c r="F59" s="40"/>
      <c r="G59" s="54"/>
      <c r="H59" s="35"/>
      <c r="I59" s="54"/>
      <c r="J59" s="40"/>
      <c r="K59" s="54"/>
      <c r="L59" s="35"/>
      <c r="M59" s="54"/>
      <c r="N59" s="143"/>
      <c r="O59" s="143"/>
      <c r="P59" s="143"/>
      <c r="Q59" s="143"/>
      <c r="R59" s="143"/>
    </row>
    <row r="60" spans="1:18" hidden="1" outlineLevel="1" x14ac:dyDescent="0.25">
      <c r="A60" s="115"/>
      <c r="B60" s="108"/>
      <c r="C60" s="124"/>
      <c r="D60" s="137"/>
      <c r="E60" s="47"/>
      <c r="F60" s="40"/>
      <c r="G60" s="47"/>
      <c r="H60" s="35"/>
      <c r="I60" s="47"/>
      <c r="J60" s="40"/>
      <c r="K60" s="47"/>
      <c r="L60" s="35"/>
      <c r="M60" s="47"/>
      <c r="N60" s="143"/>
      <c r="O60" s="143"/>
      <c r="P60" s="143"/>
      <c r="Q60" s="143"/>
      <c r="R60" s="143"/>
    </row>
    <row r="61" spans="1:18" hidden="1" outlineLevel="1" x14ac:dyDescent="0.25">
      <c r="A61" s="115">
        <v>5</v>
      </c>
      <c r="B61" s="130" t="s">
        <v>21</v>
      </c>
      <c r="C61" s="131"/>
      <c r="D61" s="132"/>
      <c r="E61" s="36"/>
      <c r="F61" s="129"/>
      <c r="G61" s="36"/>
      <c r="H61" s="56"/>
      <c r="I61" s="36"/>
      <c r="J61" s="129"/>
      <c r="K61" s="36"/>
      <c r="L61" s="56"/>
      <c r="M61" s="36"/>
      <c r="N61" s="143"/>
      <c r="O61" s="143"/>
      <c r="P61" s="143"/>
      <c r="Q61" s="143"/>
      <c r="R61" s="143"/>
    </row>
    <row r="62" spans="1:18" hidden="1" outlineLevel="1" x14ac:dyDescent="0.25">
      <c r="A62" s="115">
        <v>6</v>
      </c>
      <c r="B62" s="130" t="s">
        <v>22</v>
      </c>
      <c r="C62" s="135"/>
      <c r="D62" s="132"/>
      <c r="E62" s="34"/>
      <c r="F62" s="129"/>
      <c r="G62" s="34"/>
      <c r="H62" s="56"/>
      <c r="I62" s="34"/>
      <c r="J62" s="129"/>
      <c r="K62" s="34"/>
      <c r="L62" s="56"/>
      <c r="M62" s="34"/>
      <c r="N62" s="143"/>
      <c r="O62" s="143"/>
      <c r="P62" s="143"/>
      <c r="Q62" s="143"/>
      <c r="R62" s="143"/>
    </row>
    <row r="63" spans="1:18" hidden="1" outlineLevel="1" x14ac:dyDescent="0.25">
      <c r="A63" s="115"/>
      <c r="B63" s="130" t="s">
        <v>23</v>
      </c>
      <c r="C63" s="135"/>
      <c r="D63" s="132"/>
      <c r="E63" s="34"/>
      <c r="F63" s="129"/>
      <c r="G63" s="34"/>
      <c r="H63" s="56"/>
      <c r="I63" s="34"/>
      <c r="J63" s="129"/>
      <c r="K63" s="34"/>
      <c r="L63" s="56"/>
      <c r="M63" s="34"/>
      <c r="N63" s="143"/>
      <c r="O63" s="143"/>
      <c r="P63" s="143"/>
      <c r="Q63" s="143"/>
      <c r="R63" s="143"/>
    </row>
    <row r="64" spans="1:18" hidden="1" outlineLevel="1" x14ac:dyDescent="0.25">
      <c r="A64" s="115"/>
      <c r="B64" s="130" t="s">
        <v>24</v>
      </c>
      <c r="C64" s="135"/>
      <c r="D64" s="132"/>
      <c r="E64" s="34"/>
      <c r="F64" s="129"/>
      <c r="G64" s="34"/>
      <c r="H64" s="56"/>
      <c r="I64" s="34"/>
      <c r="J64" s="129"/>
      <c r="K64" s="34"/>
      <c r="L64" s="56"/>
      <c r="M64" s="34"/>
      <c r="N64" s="143"/>
      <c r="O64" s="143"/>
      <c r="P64" s="143"/>
      <c r="Q64" s="143"/>
      <c r="R64" s="143"/>
    </row>
    <row r="65" spans="1:18" hidden="1" outlineLevel="1" x14ac:dyDescent="0.25">
      <c r="A65" s="115"/>
      <c r="B65" s="130" t="s">
        <v>25</v>
      </c>
      <c r="C65" s="135"/>
      <c r="D65" s="132"/>
      <c r="E65" s="34"/>
      <c r="F65" s="129"/>
      <c r="G65" s="34"/>
      <c r="H65" s="56"/>
      <c r="I65" s="34"/>
      <c r="J65" s="129"/>
      <c r="K65" s="34"/>
      <c r="L65" s="56"/>
      <c r="M65" s="34"/>
      <c r="N65" s="143"/>
      <c r="O65" s="143"/>
      <c r="P65" s="143"/>
      <c r="Q65" s="143"/>
      <c r="R65" s="143"/>
    </row>
    <row r="66" spans="1:18" hidden="1" outlineLevel="1" x14ac:dyDescent="0.25">
      <c r="A66" s="115"/>
      <c r="B66" s="115"/>
      <c r="C66" s="136"/>
      <c r="D66" s="115"/>
      <c r="E66" s="43"/>
      <c r="F66" s="129"/>
      <c r="G66" s="43"/>
      <c r="H66" s="45"/>
      <c r="I66" s="43"/>
      <c r="J66" s="129"/>
      <c r="K66" s="43"/>
      <c r="L66" s="45"/>
      <c r="M66" s="43"/>
      <c r="N66" s="143"/>
      <c r="O66" s="143"/>
      <c r="P66" s="143"/>
      <c r="Q66" s="143"/>
      <c r="R66" s="143"/>
    </row>
    <row r="67" spans="1:18" collapsed="1" x14ac:dyDescent="0.25">
      <c r="A67" s="115">
        <v>7</v>
      </c>
      <c r="B67" s="122" t="s">
        <v>26</v>
      </c>
      <c r="C67" s="138">
        <v>7197514</v>
      </c>
      <c r="D67" s="108"/>
      <c r="E67" s="49">
        <v>4554966.54</v>
      </c>
      <c r="F67" s="40"/>
      <c r="G67" s="49">
        <v>5291212</v>
      </c>
      <c r="H67" s="40"/>
      <c r="I67" s="49">
        <v>1944979.19</v>
      </c>
      <c r="J67" s="40"/>
      <c r="K67" s="49">
        <v>1542467</v>
      </c>
      <c r="L67" s="40"/>
      <c r="M67" s="49">
        <f>M57*0.9</f>
        <v>8737.7219999999998</v>
      </c>
      <c r="N67" s="143"/>
      <c r="O67" s="143"/>
      <c r="P67" s="143"/>
      <c r="Q67" s="143"/>
      <c r="R67" s="143"/>
    </row>
    <row r="68" spans="1:18" x14ac:dyDescent="0.25">
      <c r="A68" s="115"/>
      <c r="B68" s="115"/>
      <c r="C68" s="124"/>
      <c r="D68" s="115"/>
      <c r="E68" s="47"/>
      <c r="F68" s="59" t="s">
        <v>14</v>
      </c>
      <c r="G68" s="47"/>
      <c r="H68" s="45"/>
      <c r="I68" s="47"/>
      <c r="J68" s="59" t="s">
        <v>14</v>
      </c>
      <c r="K68" s="47"/>
      <c r="L68" s="45"/>
      <c r="M68" s="47"/>
      <c r="N68" s="143"/>
      <c r="O68" s="143"/>
      <c r="P68" s="143"/>
      <c r="Q68" s="143"/>
      <c r="R68" s="143"/>
    </row>
    <row r="69" spans="1:18" hidden="1" outlineLevel="1" x14ac:dyDescent="0.25">
      <c r="A69" s="115"/>
      <c r="B69" s="115"/>
      <c r="C69" s="124"/>
      <c r="D69" s="115"/>
      <c r="E69" s="47"/>
      <c r="F69" s="40"/>
      <c r="G69" s="47"/>
      <c r="H69" s="45"/>
      <c r="I69" s="47"/>
      <c r="J69" s="40"/>
      <c r="K69" s="47"/>
      <c r="L69" s="45"/>
      <c r="M69" s="47"/>
      <c r="N69" s="143"/>
      <c r="O69" s="143"/>
      <c r="P69" s="143"/>
      <c r="Q69" s="143"/>
      <c r="R69" s="143"/>
    </row>
    <row r="70" spans="1:18" ht="15.75" collapsed="1" thickBot="1" x14ac:dyDescent="0.3">
      <c r="A70" s="115">
        <v>8</v>
      </c>
      <c r="B70" s="115" t="s">
        <v>71</v>
      </c>
      <c r="C70" s="139">
        <f>C47+C57-C67</f>
        <v>0</v>
      </c>
      <c r="D70" s="140"/>
      <c r="E70" s="60">
        <f>E47+E57-E67</f>
        <v>-622699.68000000017</v>
      </c>
      <c r="F70" s="40"/>
      <c r="G70" s="60">
        <f>G47+G57-G67</f>
        <v>8647377.2200000007</v>
      </c>
      <c r="H70" s="61"/>
      <c r="I70" s="60">
        <f>I47+I57-I67</f>
        <v>8467439.1400000043</v>
      </c>
      <c r="J70" s="40"/>
      <c r="K70" s="60">
        <f>K47+K57-K67</f>
        <v>3181136.04</v>
      </c>
      <c r="L70" s="61"/>
      <c r="M70" s="60">
        <f>M47+M57-M67</f>
        <v>3182107.2680000002</v>
      </c>
      <c r="N70" s="143"/>
      <c r="O70" s="143"/>
      <c r="P70" s="143"/>
      <c r="Q70" s="143"/>
      <c r="R70" s="143"/>
    </row>
    <row r="71" spans="1:18" ht="15.75" thickTop="1" x14ac:dyDescent="0.25">
      <c r="A71" s="142"/>
      <c r="B71" s="142"/>
      <c r="C71" s="142"/>
      <c r="D71" s="142"/>
      <c r="E71" s="142"/>
      <c r="F71" s="149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Indian Hills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Taren Ferguson</dc:creator>
  <cp:lastModifiedBy>admin</cp:lastModifiedBy>
  <dcterms:created xsi:type="dcterms:W3CDTF">2022-03-07T21:17:53Z</dcterms:created>
  <dcterms:modified xsi:type="dcterms:W3CDTF">2022-03-09T17:04:50Z</dcterms:modified>
</cp:coreProperties>
</file>